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630" yWindow="510" windowWidth="15975" windowHeight="10935"/>
  </bookViews>
  <sheets>
    <sheet name="Sheet" sheetId="1" r:id="rId1"/>
  </sheets>
  <definedNames>
    <definedName name="_xlnm._FilterDatabase" localSheetId="0" hidden="1">Sheet!$A$5:$BB$91</definedName>
  </definedNames>
  <calcPr calcId="144525"/>
</workbook>
</file>

<file path=xl/calcChain.xml><?xml version="1.0" encoding="utf-8"?>
<calcChain xmlns="http://schemas.openxmlformats.org/spreadsheetml/2006/main">
  <c r="B91" i="1" l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AN40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<sst xmlns="http://schemas.openxmlformats.org/spreadsheetml/2006/main" count="2093" uniqueCount="377">
  <si>
    <t>% зниження</t>
  </si>
  <si>
    <t>,,</t>
  </si>
  <si>
    <t>-</t>
  </si>
  <si>
    <t>0 (0)</t>
  </si>
  <si>
    <t>00185330</t>
  </si>
  <si>
    <t>02568199</t>
  </si>
  <si>
    <t>03140000-4 Продукція тваринництва та супутня продукція</t>
  </si>
  <si>
    <t>03210000-6 Зернові культури та картопля</t>
  </si>
  <si>
    <t>03220000-9 Овочі, фрукти та горіхи</t>
  </si>
  <si>
    <t>03346822</t>
  </si>
  <si>
    <t>05493838</t>
  </si>
  <si>
    <t>05526669</t>
  </si>
  <si>
    <t>08588791</t>
  </si>
  <si>
    <t>09310000-5 Електрична енергія</t>
  </si>
  <si>
    <t>09320000-8 Пара, гаряча вода та пов’язана продукція</t>
  </si>
  <si>
    <t>1-2022</t>
  </si>
  <si>
    <t>10-2022</t>
  </si>
  <si>
    <t>100-2022</t>
  </si>
  <si>
    <t>100/79-2022</t>
  </si>
  <si>
    <t>102-2022</t>
  </si>
  <si>
    <t>104-2022</t>
  </si>
  <si>
    <t>105-2022</t>
  </si>
  <si>
    <t>11-2022</t>
  </si>
  <si>
    <t>12-2022</t>
  </si>
  <si>
    <t>14-2022</t>
  </si>
  <si>
    <t>14210000-6 Гравій, пісок, щебінь і наповнювачі</t>
  </si>
  <si>
    <t>14225/77-2022</t>
  </si>
  <si>
    <t>147</t>
  </si>
  <si>
    <t>149</t>
  </si>
  <si>
    <t>152</t>
  </si>
  <si>
    <t>15220000-6 Риба, рибне філе та інше м’ясо риби морожені</t>
  </si>
  <si>
    <t>15320000-7 Фруктові та овочеві соки</t>
  </si>
  <si>
    <t>15330000-0 Оброблені фрукти та овочі</t>
  </si>
  <si>
    <t>15420000-8 Рафіновані олії та жири</t>
  </si>
  <si>
    <t>1545508613</t>
  </si>
  <si>
    <t>15510000-6 Молоко та вершки</t>
  </si>
  <si>
    <t>15530000-2 Вершкове масло</t>
  </si>
  <si>
    <t>15540000-5 Сирні продукти</t>
  </si>
  <si>
    <t>15550000-8 Молочні продукти різні</t>
  </si>
  <si>
    <t>15610000-7 Продукція борошномельно-круп'яної промисловості</t>
  </si>
  <si>
    <t>15620000-0 Крохмалі та крохмалепродукти</t>
  </si>
  <si>
    <t>15810000-9 Хлібопродукти, свіжовипечені хлібобулочні та кондитерські вироби</t>
  </si>
  <si>
    <t>15820000-2 Сухарі та печиво; пресерви з хлібобулочних і кондитерських виробів</t>
  </si>
  <si>
    <t>15830000-5 Цукор і супутня продукція</t>
  </si>
  <si>
    <t>15840000-8 Какао; шоколад та цукрові кондитерські вироби</t>
  </si>
  <si>
    <t>15850000-1 Макаронні вироби</t>
  </si>
  <si>
    <t>15860000-4 Кава, чай та супутня продукція</t>
  </si>
  <si>
    <t>15870000-7 Заправки та приправи</t>
  </si>
  <si>
    <t>15890000-3 Продукти харчування та сушені продукти різні</t>
  </si>
  <si>
    <t>16-2022</t>
  </si>
  <si>
    <t>17-2022</t>
  </si>
  <si>
    <t>178/54-2022</t>
  </si>
  <si>
    <t>18-2022</t>
  </si>
  <si>
    <t>1845310184</t>
  </si>
  <si>
    <t>19-2022</t>
  </si>
  <si>
    <t>19480600</t>
  </si>
  <si>
    <t>2-2022</t>
  </si>
  <si>
    <t>20-2022</t>
  </si>
  <si>
    <t>20/70-2022</t>
  </si>
  <si>
    <t>2022</t>
  </si>
  <si>
    <t>2022-98</t>
  </si>
  <si>
    <t>21-2022</t>
  </si>
  <si>
    <t>22-2022</t>
  </si>
  <si>
    <t>2205909307</t>
  </si>
  <si>
    <t>2219618879</t>
  </si>
  <si>
    <t>23-2022</t>
  </si>
  <si>
    <t>2305008655</t>
  </si>
  <si>
    <t>23226362</t>
  </si>
  <si>
    <t>24-2022</t>
  </si>
  <si>
    <t>2404906160</t>
  </si>
  <si>
    <t>2407313530</t>
  </si>
  <si>
    <t>24146441</t>
  </si>
  <si>
    <t>24146441/72-2022</t>
  </si>
  <si>
    <t>24950000-8 Спеціалізована хімічна продукція</t>
  </si>
  <si>
    <t>2535400058</t>
  </si>
  <si>
    <t>2564014817</t>
  </si>
  <si>
    <t>2572304097</t>
  </si>
  <si>
    <t>2752225674</t>
  </si>
  <si>
    <t>2831617874</t>
  </si>
  <si>
    <t>29-2022</t>
  </si>
  <si>
    <t>2902702414</t>
  </si>
  <si>
    <t>2906507526</t>
  </si>
  <si>
    <t>2962711647</t>
  </si>
  <si>
    <t>2964518492</t>
  </si>
  <si>
    <t>3-2022</t>
  </si>
  <si>
    <t>3/020/68</t>
  </si>
  <si>
    <t>3/070</t>
  </si>
  <si>
    <t>30-2022</t>
  </si>
  <si>
    <t>30/57-2022</t>
  </si>
  <si>
    <t>3006011193</t>
  </si>
  <si>
    <t>30190000-7 Офісне устаткування та приладдя різне</t>
  </si>
  <si>
    <t>31-2022</t>
  </si>
  <si>
    <t>31116049</t>
  </si>
  <si>
    <t>31188129</t>
  </si>
  <si>
    <t>31188129,ТОВ "ГОНЧАР",Україна;2831617874,ФОП "Волков Олег Олександрович",Україна</t>
  </si>
  <si>
    <t>31510000-4 Електричні лампи розжарення</t>
  </si>
  <si>
    <t>31520000-7 Світильники та освітлювальна арматура</t>
  </si>
  <si>
    <t>3166703880</t>
  </si>
  <si>
    <t>32-2022</t>
  </si>
  <si>
    <t>3272204305</t>
  </si>
  <si>
    <t>33-2022</t>
  </si>
  <si>
    <t>34-2022</t>
  </si>
  <si>
    <t>35-2022</t>
  </si>
  <si>
    <t>35079191</t>
  </si>
  <si>
    <t>36-2022</t>
  </si>
  <si>
    <t>37-2022</t>
  </si>
  <si>
    <t>38-2022</t>
  </si>
  <si>
    <t>38435613</t>
  </si>
  <si>
    <t>39-2022</t>
  </si>
  <si>
    <t>39710000-2 Електричні побутові прилади</t>
  </si>
  <si>
    <t>39830000-9 Продукція для чищення</t>
  </si>
  <si>
    <t>3992 г/71</t>
  </si>
  <si>
    <t>4-2022</t>
  </si>
  <si>
    <t>40-2022</t>
  </si>
  <si>
    <t>42132581</t>
  </si>
  <si>
    <t>43436708</t>
  </si>
  <si>
    <t>44100000-1 Конструкційні матеріали та супутні вироби</t>
  </si>
  <si>
    <t>44110000-4 Конструкційні матеріали</t>
  </si>
  <si>
    <t>44190000-8 Конструкційні матеріали різні</t>
  </si>
  <si>
    <t>44210000-5 Конструкції та їх частини</t>
  </si>
  <si>
    <t>44410000-7 Вироби для ванної кімнати та кухні</t>
  </si>
  <si>
    <t>45260000-7 Покрівельні роботи та інші спеціалізовані будівельні роботи</t>
  </si>
  <si>
    <t>45310000-3 Електромонтажні роботи</t>
  </si>
  <si>
    <t>45450000-6 Інші завершальні будівельні роботи</t>
  </si>
  <si>
    <t>5-2022</t>
  </si>
  <si>
    <t>50-2022</t>
  </si>
  <si>
    <t>50310000-1 Технічне обслуговування і ремонт офісної техніки</t>
  </si>
  <si>
    <t>50410000-2 Послуги з ремонту і технічного обслуговування вимірювальних, випробувальних і контрольних приладів</t>
  </si>
  <si>
    <t>50710000-5 Послуги з ремонту і технічного обслуговування електричного і механічного устаткування будівель</t>
  </si>
  <si>
    <t>52-2022</t>
  </si>
  <si>
    <t>53-2022</t>
  </si>
  <si>
    <t>53/81-2022</t>
  </si>
  <si>
    <t>55-2022</t>
  </si>
  <si>
    <t>56-2022</t>
  </si>
  <si>
    <t>561/78-2022</t>
  </si>
  <si>
    <t>6-2022</t>
  </si>
  <si>
    <t>62</t>
  </si>
  <si>
    <t>63-2022</t>
  </si>
  <si>
    <t>65</t>
  </si>
  <si>
    <t>65110000-7 Розподіл води</t>
  </si>
  <si>
    <t>65310000-9 Розподіл електричної енергії</t>
  </si>
  <si>
    <t>65320000-2 Експлуатація електричних установок</t>
  </si>
  <si>
    <t>66</t>
  </si>
  <si>
    <t>67/84-2022</t>
  </si>
  <si>
    <t>7-2022</t>
  </si>
  <si>
    <t>71630000-3 Послуги з технічного огляду та випробовувань</t>
  </si>
  <si>
    <t>72260000-5 Послуги, пов’язані з програмним забезпеченням</t>
  </si>
  <si>
    <t>72310000-1 Послуги з обробки даних</t>
  </si>
  <si>
    <t>72410000-7 Послуги провайдерів</t>
  </si>
  <si>
    <t>75-2022</t>
  </si>
  <si>
    <t>76-2022</t>
  </si>
  <si>
    <t>8-2022</t>
  </si>
  <si>
    <t>80510000-2 Послуги з професійної підготовки спеціалістів</t>
  </si>
  <si>
    <t>80550000-4 Послуги з професійної підготовки у сфері безпеки</t>
  </si>
  <si>
    <t>82-2022</t>
  </si>
  <si>
    <t>83-2022</t>
  </si>
  <si>
    <t>85/2022</t>
  </si>
  <si>
    <t>85110000-3 Послуги лікувальних закладів та супутні послуги</t>
  </si>
  <si>
    <t>85140000-2 Послуги у сфері охорони здоров’я різні</t>
  </si>
  <si>
    <t>86/2022</t>
  </si>
  <si>
    <t>87/2022</t>
  </si>
  <si>
    <t>88-2022</t>
  </si>
  <si>
    <t>89-2022</t>
  </si>
  <si>
    <t>9-2022</t>
  </si>
  <si>
    <t>90-2022</t>
  </si>
  <si>
    <t>90510000-5 Утилізація/видалення сміття та поводження зі сміттям</t>
  </si>
  <si>
    <t>90920000-2 Послуги із санітарно-гігієнічної обробки приміщень</t>
  </si>
  <si>
    <t>91-2022</t>
  </si>
  <si>
    <t>92-2022</t>
  </si>
  <si>
    <t>93-2022</t>
  </si>
  <si>
    <t>94-2022</t>
  </si>
  <si>
    <t>95-2022</t>
  </si>
  <si>
    <t>96-2022</t>
  </si>
  <si>
    <t>97-2022</t>
  </si>
  <si>
    <t>99-2022</t>
  </si>
  <si>
    <t>UAH</t>
  </si>
  <si>
    <t>report-feedback@zakupivli.pro</t>
  </si>
  <si>
    <t>viktorsvizenko@gmail.com</t>
  </si>
  <si>
    <t>ЄДРПОУ організатора</t>
  </si>
  <si>
    <t>ЄДРПОУ переможця</t>
  </si>
  <si>
    <t>Ідентифікатор закупівлі</t>
  </si>
  <si>
    <t>Ізюм</t>
  </si>
  <si>
    <t>Інтернет послуги</t>
  </si>
  <si>
    <t>АВАРІЙНО-РЯТУВАЛЬНИЙ ЗАГІН СПЕЦІАЛЬНОГО ПРИЗНАЧЕННЯ ГОЛОВНОГО УПРАВЛІННЯ ДЕРЖАВНОЇ СЛУЖБИ УКРАЇНИ З НАДЗВИЧАЙНИХ СИТУАЦІЙ У КІРОВОГРАДСЬКІЙ ОБЛАСТІ</t>
  </si>
  <si>
    <t>БАЛАШОВ ОЛЕКСАНДР ІЛЬЇЧ</t>
  </si>
  <si>
    <t>БЕРЕЗНЄВ ІГОР ЕДУАРДОВИЧ</t>
  </si>
  <si>
    <t>БУРМАКА ЗЛАТА ВАГАНІВНА</t>
  </si>
  <si>
    <t>Борошно пшеничне вищого гатунку</t>
  </si>
  <si>
    <t>Будівельні матеріали</t>
  </si>
  <si>
    <t>ВОЛКОВ ОЛЕГ ОЛЕКСАНДРОВИЧ</t>
  </si>
  <si>
    <t>Валюта</t>
  </si>
  <si>
    <t>Вершкове масло з вершків коров'ячого молока, жирністю не менше 72% фасоване в пачки по 0,2кг.</t>
  </si>
  <si>
    <t>Вишня та фрукти морожені</t>
  </si>
  <si>
    <t>Всього вимог (без рішення) лот/закупівля</t>
  </si>
  <si>
    <t>Всього запитань (без відповіді) лот/закупівля</t>
  </si>
  <si>
    <t>Всього скарг (без рішення) лот/закупівля</t>
  </si>
  <si>
    <t>Всі учасники закупки</t>
  </si>
  <si>
    <t>Відкриті торги</t>
  </si>
  <si>
    <t>Відсутнє</t>
  </si>
  <si>
    <t>ГИРБА ГРИГОРІЙ ГРИГОРОВИЧ</t>
  </si>
  <si>
    <t>ГЛАДИШЕНКО НАТАЛІЯ ВАСИЛІВНА</t>
  </si>
  <si>
    <t>ГОДЖАЄВ ФАРАІЛ ОРУДЖ-ОГЛИ</t>
  </si>
  <si>
    <t>ГОНЧАРОВА ОЛЬГА ВАСИЛІВНА</t>
  </si>
  <si>
    <t>Д.у. до Д.37/996 від 14.03.19</t>
  </si>
  <si>
    <t>ДЕРЖАВНА УСТАНОВА "КІРОВОГРАДСЬКИЙ ОБЛАСНИЙ ЦЕНТР КОНТРОЛЮ ТА ПРОФІЛАКТИКИ ХВОРОБ МІНІСТЕРСТВА ОХОРОНИ ЗДОРОВ'Я УКРАЇНИ"</t>
  </si>
  <si>
    <t>ДЕРЖАВНЕ ПІДПРИЄМСТВО "КІРОВОГРАДСЬКИЙ НАУКОВО-ВИРОБНИЧИЙ ЦЕНТР СТАНДАРТИЗАЦІЇ, МЕТРОЛОГІЇ ТА СЕРТИФІКАЦІЇ"</t>
  </si>
  <si>
    <t>ДЕРЖАВНЕ ПІДПРИЄМСТВО ЗОВНІШНЬОЕКОНОМІЧНОЇ ДІЯЛЬНОСТІ "УКРІНТЕРЕНЕРГО"</t>
  </si>
  <si>
    <t>ДИЧКО ОЛЕКСАНДР ДМИТРОВИЧ</t>
  </si>
  <si>
    <t>Дата аукціону</t>
  </si>
  <si>
    <t>Дата закінчення процедури</t>
  </si>
  <si>
    <t>Дата публікації закупівлі</t>
  </si>
  <si>
    <t>Дата публікації повідомлення про намір укласти договір</t>
  </si>
  <si>
    <t>Дата підписання договору:</t>
  </si>
  <si>
    <t>Дата уточнення до:</t>
  </si>
  <si>
    <t>Дата уточнення з:</t>
  </si>
  <si>
    <t>Двері в комплекті металеві</t>
  </si>
  <si>
    <t>Договір діє до:</t>
  </si>
  <si>
    <t>Договір діє з:</t>
  </si>
  <si>
    <t>Дод. угода</t>
  </si>
  <si>
    <t>Дріжджі</t>
  </si>
  <si>
    <t>Електрична енергія</t>
  </si>
  <si>
    <t>Електрична енергія "останньої надії"</t>
  </si>
  <si>
    <t xml:space="preserve">Електричні лампи </t>
  </si>
  <si>
    <t>Електромонтажні роботи споруди цивільного захисту</t>
  </si>
  <si>
    <t>Електронна пошта переможця тендеру</t>
  </si>
  <si>
    <t>З ПДВ</t>
  </si>
  <si>
    <t>ЗАКЛАД ДОШКІЛЬНОЇ ОСВІТИ (ЯСЛА-САДОК) № 20 ОЛЕКСАНДРІЙСЬКОЇ МІСЬКОЇ РАДИ КІРОВОГРАДСЬКОЇ ОБЛАСТІ</t>
  </si>
  <si>
    <t>Закупівля без використання електронної системи</t>
  </si>
  <si>
    <t>Заправки та приправи: лавровий лист, ванілін</t>
  </si>
  <si>
    <t>Зернові культури та картопля</t>
  </si>
  <si>
    <t>КАПУЩАК ЮРІЙ ІВАНОВИЧ</t>
  </si>
  <si>
    <t>КЕП</t>
  </si>
  <si>
    <t>КОМУНАЛЬНЕ НЕКОМЕРЦІЙНЕ ПІДПРИЄМСТВО "ОЛЕКСАНДРІЙСЬКИЙ ШКІРНО-ВЕНЕРОЛОГІЧНИЙ ДИСПАНСЕР КІРОВОГРАДСЬКОЇ ОБЛАСНОЇ РАДИ"</t>
  </si>
  <si>
    <t>КОМУНАЛЬНЕ ПІДПРИЄМСТВО "ВОДОЛІЙ" ПРИЮТІВСЬКОЇ СЕЛИЩНОЇ РАДИ</t>
  </si>
  <si>
    <t>КОМУНАЛЬНЕ ПІДПРИЄМСТВО "ТЕПЛОКОМУНЕНЕРГО" ОЛЕКСАНДРІЙСЬКОЇ МІСЬКОЇ РАДИ</t>
  </si>
  <si>
    <t>КОМУНАЛЬНЕ ПІДПРИЄМСТВО "ЦЕНТРАЛЬНА МІСЬКА ЛІКАРНЯ  М. ОЛЕКСАНДРІЇ" ОЛЕКСАНДРІЙСЬКОЇ МІСЬКОЇ РАДИ</t>
  </si>
  <si>
    <t>КОМУНАЛЬНЕ ПІДПРИЄМСТВО "ЧИСТЕ МІСТО" ОЛЕКСАНДРІЙСЬКОЇ МІСЬКОЇ РАДИ</t>
  </si>
  <si>
    <t>КУЧЕРЕНКО ІННА ВІКТОРІВНА</t>
  </si>
  <si>
    <t>Какао порошок непідсолоджений</t>
  </si>
  <si>
    <t>Кефір (фасування по 0,9 л.)</t>
  </si>
  <si>
    <t>Класифікатор</t>
  </si>
  <si>
    <t>Крок зниження</t>
  </si>
  <si>
    <t>Крохмаль</t>
  </si>
  <si>
    <t>Кіловат-година</t>
  </si>
  <si>
    <t>Кількість одиниць</t>
  </si>
  <si>
    <t>Кількість учасників аукціону</t>
  </si>
  <si>
    <t>ЛЕВОНТУЄВА СВІТЛАНА ЮРІЇВНА</t>
  </si>
  <si>
    <t>ЛЬОГКИХ ДМИТРО АНАТОЛІЙОВИЧ</t>
  </si>
  <si>
    <t>Лабораторне дослідження: змиви, харчі</t>
  </si>
  <si>
    <t>Лимони</t>
  </si>
  <si>
    <t>Ліхтарики акумуляторні</t>
  </si>
  <si>
    <t>М'ясорубка</t>
  </si>
  <si>
    <t>Макаронні вироби з твердих сортів пшениці</t>
  </si>
  <si>
    <t>Медичний огляд щодо виявлення венерологічних та інфекційних захворювань</t>
  </si>
  <si>
    <t>Медичні послуги: медогляд працівників</t>
  </si>
  <si>
    <t>Миючі засоби</t>
  </si>
  <si>
    <t>Молоко ультрапастеризоване (тетрапак по 0,9л.)</t>
  </si>
  <si>
    <t>НІКІТЕНКО ВАДИМ ВАЛЕНТИНОВИЧ</t>
  </si>
  <si>
    <t>Навантаження, вивезення та захоронення твердих побутових відходів</t>
  </si>
  <si>
    <t>Навчання з пожежної безпеки</t>
  </si>
  <si>
    <t>Назва потенційного переможця (з найменшою ціною)</t>
  </si>
  <si>
    <t>Налаштування мережі інтернет</t>
  </si>
  <si>
    <t>Немає лотів</t>
  </si>
  <si>
    <t>Нецінові критерії</t>
  </si>
  <si>
    <t>Номер договору</t>
  </si>
  <si>
    <t>Ні</t>
  </si>
  <si>
    <t>ОБЛАСНЕ КОМУНАЛЬНЕ ВИРОБНИЧЕ ПІДПРИЄМСТВО "ДНІПРО-КІРОВОГРАД"</t>
  </si>
  <si>
    <t>Оброблені овочі: капуста квашена, огірки солоні</t>
  </si>
  <si>
    <t>Овочі</t>
  </si>
  <si>
    <t>Одиниця виміру</t>
  </si>
  <si>
    <t>Олія соняшникова рафінована</t>
  </si>
  <si>
    <t>Організатор</t>
  </si>
  <si>
    <t>Офісний папір</t>
  </si>
  <si>
    <t>Очікувана вартість закупівлі</t>
  </si>
  <si>
    <t>Очікувана вартість лота</t>
  </si>
  <si>
    <t>Очікувана вартість, одиниця</t>
  </si>
  <si>
    <t>ПРИВАТНЕ АКЦІОНЕРНЕ ТОВАРИСТВО "КІРОВОГРАДОБЛЕНЕРГО"</t>
  </si>
  <si>
    <t xml:space="preserve">Пара, гаряча вода та пов'язана продукція </t>
  </si>
  <si>
    <t>Переговорна процедура, скорочена</t>
  </si>
  <si>
    <t>Перець молотий</t>
  </si>
  <si>
    <t>Повірка манометрів та термометрів</t>
  </si>
  <si>
    <t>Посилання на редукціон</t>
  </si>
  <si>
    <t>Послуги з дератизації та дезінсекції у приміщеннях та будівлях</t>
  </si>
  <si>
    <t>Послуги з компенсації перетікань реактивної електричної енергії</t>
  </si>
  <si>
    <t>Послуги з розподілу (передачі) електричної енергії</t>
  </si>
  <si>
    <t>Послуги кваліфікованого електронного підпису</t>
  </si>
  <si>
    <t xml:space="preserve">Поставка електронного дистрибутива комп'ютерної програми "M.E.Doc" </t>
  </si>
  <si>
    <t>Поточний ремонт водоканалізаційних мереж закладу (для потреб ВПО)</t>
  </si>
  <si>
    <t>Поточний ремонт рулонної покрівлі будівлі закладу (для розміщення ВПО)</t>
  </si>
  <si>
    <t>Поточний ремонт рулонної покрівлі приміщень</t>
  </si>
  <si>
    <t>Пральна машина</t>
  </si>
  <si>
    <t>Предмет закупівлі</t>
  </si>
  <si>
    <t>Прийом пропозицій до:</t>
  </si>
  <si>
    <t>Прийом пропозицій з</t>
  </si>
  <si>
    <t xml:space="preserve">Проведення бактеріологічного обстеження працівників </t>
  </si>
  <si>
    <t>Проведення лабораторних досліджень води</t>
  </si>
  <si>
    <t>Проведення лабораторних досліджень мікроклімату, освітлення</t>
  </si>
  <si>
    <t xml:space="preserve">Продукція борошномельно-круп'яної промисловості: 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</si>
  <si>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</si>
  <si>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</si>
  <si>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Підготовка закладу до роботи в осінньо-зимовий період, ТО систем електропостачання</t>
  </si>
  <si>
    <t>Пісок річковий</t>
  </si>
  <si>
    <t>Риба свіжоморожена (хек)</t>
  </si>
  <si>
    <t>Розроблення куточку цивільного захисту</t>
  </si>
  <si>
    <t>Річний план на</t>
  </si>
  <si>
    <t>СВІЖЕНКО ВІКТОР ВЯЧЕСЛАВОВИЧ</t>
  </si>
  <si>
    <t>СОЛОДЄЄВА СВІТЛАНА НИКОНОРІВНА</t>
  </si>
  <si>
    <t>СТАДНІК ЮЛІЯ АНАТОЛІЇВНА</t>
  </si>
  <si>
    <t>Сир свіжий кисломолочний</t>
  </si>
  <si>
    <t xml:space="preserve">Сир твердий </t>
  </si>
  <si>
    <t>Сметана</t>
  </si>
  <si>
    <t>Список державних закупівель</t>
  </si>
  <si>
    <t>Спрощена закупівля</t>
  </si>
  <si>
    <t>Статус</t>
  </si>
  <si>
    <t>Статус договору</t>
  </si>
  <si>
    <t>Строк поставки до:</t>
  </si>
  <si>
    <t>Строк поставки з:</t>
  </si>
  <si>
    <t>Сума гарантії</t>
  </si>
  <si>
    <t>Сума зниження, грн</t>
  </si>
  <si>
    <t>Сума укладеного договору</t>
  </si>
  <si>
    <t>Сухарі панірувальні</t>
  </si>
  <si>
    <t>Сухофрукти в асортименті</t>
  </si>
  <si>
    <t>Сік фруктовий без консервантів та цукру (скляна банка), сік фруктовий (тетрапак  по 0,2л)</t>
  </si>
  <si>
    <t>Сіль харчова (йодована)</t>
  </si>
  <si>
    <t>ТО і поточний ремонт електрообладнання службового приміщення. Електромонтажні роботи</t>
  </si>
  <si>
    <t>ТО і поточний ремонт обладнання в підвалі та електроплити,
електромонтажні роботи</t>
  </si>
  <si>
    <t>ТОВ "ГОНЧАР"</t>
  </si>
  <si>
    <t>ТОВАРИСТВО З ОБМЕЖЕНОЮ ВІДПОВІДАЛЬНІСТЮ "КІРОВОГРАДСЬКА ОБЛАСНА ЕНЕРГОПОСТАЧАЛЬНА КОМПАНІЯ"</t>
  </si>
  <si>
    <t>ТОВАРИСТВО З ОБМЕЖЕНОЮ ВІДПОВІДАЛЬНІСТЮ "ОЛЕКСАНДРІЙСЬКЕ АГРОПРОМЕНЕРГО"</t>
  </si>
  <si>
    <t>Так</t>
  </si>
  <si>
    <t>Технічне обслуговування вогнегасників</t>
  </si>
  <si>
    <t>Технічне обслуговування обладнання (виміри заземлення)</t>
  </si>
  <si>
    <t>Техобслуговування систем електропостачання закладу по підготовці до роботи в осінньо-зимовий період</t>
  </si>
  <si>
    <t>Тип процедури</t>
  </si>
  <si>
    <t>Томатна паста (по 0,5кг)</t>
  </si>
  <si>
    <t>Труби теплоізоляційні</t>
  </si>
  <si>
    <t>Туалет 165 для об’єкту цивільного захисту</t>
  </si>
  <si>
    <t>Туба теплоізоляційна</t>
  </si>
  <si>
    <t>Укладання договору до (кінцева дата для укладання договору):</t>
  </si>
  <si>
    <t>Укладання договору з (початкова дата для укладання договору):</t>
  </si>
  <si>
    <t>Умивальник "Мойдодир"</t>
  </si>
  <si>
    <t>Фактичний переможець</t>
  </si>
  <si>
    <t>Фрукти</t>
  </si>
  <si>
    <t>Фрукти (яблука, банани)</t>
  </si>
  <si>
    <t xml:space="preserve">Хліб пшеничний цільнозерновий подовий, хліб житньо-пшеничний подовий, хліб пшеничний подовий </t>
  </si>
  <si>
    <t>ЦЕВУХ ЮРІЙ ВАСИЛЬОВИЧ</t>
  </si>
  <si>
    <t>Цемент</t>
  </si>
  <si>
    <t>Централізоване питне водопостачання та водовідведення</t>
  </si>
  <si>
    <t xml:space="preserve">Централізоване питне водопостачання та водовідведення </t>
  </si>
  <si>
    <t>Цукор з цукрових буряків</t>
  </si>
  <si>
    <t>ЧЕЧІТКО СЕРГІЙ СТАНІСЛАВОВИЧ</t>
  </si>
  <si>
    <t>Чай каркаде</t>
  </si>
  <si>
    <t>Яйця курячі</t>
  </si>
  <si>
    <t>Якщо ви маєте пропозицію чи побажання щодо покращення цього звіту, напишіть нам, будь ласка:</t>
  </si>
  <si>
    <t>аукціон не передбачено</t>
  </si>
  <si>
    <t>аукціон не проводився</t>
  </si>
  <si>
    <t>будівельні матеріали</t>
  </si>
  <si>
    <t>грам</t>
  </si>
  <si>
    <t>гігакалорія</t>
  </si>
  <si>
    <t>дод.угода 3 до Дог.37/996</t>
  </si>
  <si>
    <t>завершено</t>
  </si>
  <si>
    <t>закупівля не відбулась</t>
  </si>
  <si>
    <t>квасоля</t>
  </si>
  <si>
    <t>комплект</t>
  </si>
  <si>
    <t>кіловар</t>
  </si>
  <si>
    <t>кілограм</t>
  </si>
  <si>
    <t>людей</t>
  </si>
  <si>
    <t>літр</t>
  </si>
  <si>
    <t>метри кубічні</t>
  </si>
  <si>
    <t>не указано</t>
  </si>
  <si>
    <t>пачка</t>
  </si>
  <si>
    <t>послуга</t>
  </si>
  <si>
    <t>підписано</t>
  </si>
  <si>
    <t>тонни</t>
  </si>
  <si>
    <t>упаковка</t>
  </si>
  <si>
    <t>штуки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</si>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</sst>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\.mm\.yyyy"/>
    <numFmt numFmtId="166" formatCode="dd\.mm\.yyyy\ hh:mm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4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my.zakupivli.pro/remote/dispatcher/state_purchase_view/37385806" TargetMode="External"/><Relationship Id="rId18" Type="http://schemas.openxmlformats.org/officeDocument/2006/relationships/hyperlink" Target="https://my.zakupivli.pro/remote/dispatcher/state_purchase_view/37287334" TargetMode="External"/><Relationship Id="rId26" Type="http://schemas.openxmlformats.org/officeDocument/2006/relationships/hyperlink" Target="https://my.zakupivli.pro/remote/dispatcher/state_purchase_view/37259756" TargetMode="External"/><Relationship Id="rId39" Type="http://schemas.openxmlformats.org/officeDocument/2006/relationships/hyperlink" Target="https://my.zakupivli.pro/remote/dispatcher/state_purchase_view/36774813" TargetMode="External"/><Relationship Id="rId21" Type="http://schemas.openxmlformats.org/officeDocument/2006/relationships/hyperlink" Target="https://my.zakupivli.pro/remote/dispatcher/state_purchase_view/37284720" TargetMode="External"/><Relationship Id="rId34" Type="http://schemas.openxmlformats.org/officeDocument/2006/relationships/hyperlink" Target="https://my.zakupivli.pro/remote/dispatcher/state_purchase_view/37250297" TargetMode="External"/><Relationship Id="rId42" Type="http://schemas.openxmlformats.org/officeDocument/2006/relationships/hyperlink" Target="https://my.zakupivli.pro/remote/dispatcher/state_purchase_view/35226267" TargetMode="External"/><Relationship Id="rId47" Type="http://schemas.openxmlformats.org/officeDocument/2006/relationships/hyperlink" Target="https://my.zakupivli.pro/remote/dispatcher/state_purchase_view/34782419" TargetMode="External"/><Relationship Id="rId50" Type="http://schemas.openxmlformats.org/officeDocument/2006/relationships/hyperlink" Target="https://my.zakupivli.pro/remote/dispatcher/state_purchase_view/34688284" TargetMode="External"/><Relationship Id="rId55" Type="http://schemas.openxmlformats.org/officeDocument/2006/relationships/hyperlink" Target="https://my.zakupivli.pro/remote/dispatcher/state_purchase_view/34672831" TargetMode="External"/><Relationship Id="rId63" Type="http://schemas.openxmlformats.org/officeDocument/2006/relationships/hyperlink" Target="https://my.zakupivli.pro/remote/dispatcher/state_purchase_view/34354272" TargetMode="External"/><Relationship Id="rId68" Type="http://schemas.openxmlformats.org/officeDocument/2006/relationships/hyperlink" Target="https://my.zakupivli.pro/remote/dispatcher/state_purchase_view/34343042" TargetMode="External"/><Relationship Id="rId76" Type="http://schemas.openxmlformats.org/officeDocument/2006/relationships/hyperlink" Target="https://my.zakupivli.pro/remote/dispatcher/state_purchase_view/34263472" TargetMode="External"/><Relationship Id="rId84" Type="http://schemas.openxmlformats.org/officeDocument/2006/relationships/hyperlink" Target="https://my.zakupivli.pro/remote/dispatcher/state_purchase_view/34250857" TargetMode="External"/><Relationship Id="rId7" Type="http://schemas.openxmlformats.org/officeDocument/2006/relationships/hyperlink" Target="https://my.zakupivli.pro/remote/dispatcher/state_purchase_view/38113970" TargetMode="External"/><Relationship Id="rId71" Type="http://schemas.openxmlformats.org/officeDocument/2006/relationships/hyperlink" Target="https://my.zakupivli.pro/remote/dispatcher/state_purchase_view/34338704" TargetMode="External"/><Relationship Id="rId2" Type="http://schemas.openxmlformats.org/officeDocument/2006/relationships/hyperlink" Target="https://my.zakupivli.pro/remote/dispatcher/state_purchase_view/39090016" TargetMode="External"/><Relationship Id="rId16" Type="http://schemas.openxmlformats.org/officeDocument/2006/relationships/hyperlink" Target="https://my.zakupivli.pro/remote/dispatcher/state_purchase_view/37287928" TargetMode="External"/><Relationship Id="rId29" Type="http://schemas.openxmlformats.org/officeDocument/2006/relationships/hyperlink" Target="https://my.zakupivli.pro/remote/dispatcher/state_purchase_view/37255773" TargetMode="External"/><Relationship Id="rId11" Type="http://schemas.openxmlformats.org/officeDocument/2006/relationships/hyperlink" Target="https://my.zakupivli.pro/remote/dispatcher/state_purchase_view/37634568" TargetMode="External"/><Relationship Id="rId24" Type="http://schemas.openxmlformats.org/officeDocument/2006/relationships/hyperlink" Target="https://my.zakupivli.pro/remote/dispatcher/state_purchase_view/37262147" TargetMode="External"/><Relationship Id="rId32" Type="http://schemas.openxmlformats.org/officeDocument/2006/relationships/hyperlink" Target="https://my.zakupivli.pro/remote/dispatcher/state_purchase_view/37252861" TargetMode="External"/><Relationship Id="rId37" Type="http://schemas.openxmlformats.org/officeDocument/2006/relationships/hyperlink" Target="https://auctions.prozorro.gov.ua/tenders/fdc1dd54a9994869a3550bd0d71bea12" TargetMode="External"/><Relationship Id="rId40" Type="http://schemas.openxmlformats.org/officeDocument/2006/relationships/hyperlink" Target="https://my.zakupivli.pro/remote/dispatcher/state_purchase_view/35499748" TargetMode="External"/><Relationship Id="rId45" Type="http://schemas.openxmlformats.org/officeDocument/2006/relationships/hyperlink" Target="https://my.zakupivli.pro/remote/dispatcher/state_purchase_view/34880681" TargetMode="External"/><Relationship Id="rId53" Type="http://schemas.openxmlformats.org/officeDocument/2006/relationships/hyperlink" Target="https://my.zakupivli.pro/remote/dispatcher/state_purchase_view/34674343" TargetMode="External"/><Relationship Id="rId58" Type="http://schemas.openxmlformats.org/officeDocument/2006/relationships/hyperlink" Target="https://my.zakupivli.pro/remote/dispatcher/state_purchase_view/34369711" TargetMode="External"/><Relationship Id="rId66" Type="http://schemas.openxmlformats.org/officeDocument/2006/relationships/hyperlink" Target="https://my.zakupivli.pro/remote/dispatcher/state_purchase_view/34346321" TargetMode="External"/><Relationship Id="rId74" Type="http://schemas.openxmlformats.org/officeDocument/2006/relationships/hyperlink" Target="https://my.zakupivli.pro/remote/dispatcher/state_purchase_view/34266174" TargetMode="External"/><Relationship Id="rId79" Type="http://schemas.openxmlformats.org/officeDocument/2006/relationships/hyperlink" Target="https://my.zakupivli.pro/remote/dispatcher/state_purchase_view/34258746" TargetMode="External"/><Relationship Id="rId87" Type="http://schemas.openxmlformats.org/officeDocument/2006/relationships/hyperlink" Target="https://my.zakupivli.pro/remote/dispatcher/state_purchase_view/34235820" TargetMode="External"/><Relationship Id="rId5" Type="http://schemas.openxmlformats.org/officeDocument/2006/relationships/hyperlink" Target="https://my.zakupivli.pro/remote/dispatcher/state_purchase_view/38316598" TargetMode="External"/><Relationship Id="rId61" Type="http://schemas.openxmlformats.org/officeDocument/2006/relationships/hyperlink" Target="https://my.zakupivli.pro/remote/dispatcher/state_purchase_view/34357779" TargetMode="External"/><Relationship Id="rId82" Type="http://schemas.openxmlformats.org/officeDocument/2006/relationships/hyperlink" Target="https://my.zakupivli.pro/remote/dispatcher/state_purchase_view/34255003" TargetMode="External"/><Relationship Id="rId19" Type="http://schemas.openxmlformats.org/officeDocument/2006/relationships/hyperlink" Target="https://my.zakupivli.pro/remote/dispatcher/state_purchase_view/37286816" TargetMode="External"/><Relationship Id="rId4" Type="http://schemas.openxmlformats.org/officeDocument/2006/relationships/hyperlink" Target="https://my.zakupivli.pro/remote/dispatcher/state_purchase_view/38593878" TargetMode="External"/><Relationship Id="rId9" Type="http://schemas.openxmlformats.org/officeDocument/2006/relationships/hyperlink" Target="https://my.zakupivli.pro/remote/dispatcher/state_purchase_view/37863172" TargetMode="External"/><Relationship Id="rId14" Type="http://schemas.openxmlformats.org/officeDocument/2006/relationships/hyperlink" Target="https://my.zakupivli.pro/remote/dispatcher/state_purchase_view/37290978" TargetMode="External"/><Relationship Id="rId22" Type="http://schemas.openxmlformats.org/officeDocument/2006/relationships/hyperlink" Target="https://my.zakupivli.pro/remote/dispatcher/state_purchase_view/37263780" TargetMode="External"/><Relationship Id="rId27" Type="http://schemas.openxmlformats.org/officeDocument/2006/relationships/hyperlink" Target="https://my.zakupivli.pro/remote/dispatcher/state_purchase_view/37256444" TargetMode="External"/><Relationship Id="rId30" Type="http://schemas.openxmlformats.org/officeDocument/2006/relationships/hyperlink" Target="https://my.zakupivli.pro/remote/dispatcher/state_purchase_view/37255289" TargetMode="External"/><Relationship Id="rId35" Type="http://schemas.openxmlformats.org/officeDocument/2006/relationships/hyperlink" Target="https://my.zakupivli.pro/remote/dispatcher/state_purchase_view/36992218" TargetMode="External"/><Relationship Id="rId43" Type="http://schemas.openxmlformats.org/officeDocument/2006/relationships/hyperlink" Target="https://my.zakupivli.pro/remote/dispatcher/state_purchase_view/35225113" TargetMode="External"/><Relationship Id="rId48" Type="http://schemas.openxmlformats.org/officeDocument/2006/relationships/hyperlink" Target="https://my.zakupivli.pro/remote/dispatcher/state_purchase_view/34779131" TargetMode="External"/><Relationship Id="rId56" Type="http://schemas.openxmlformats.org/officeDocument/2006/relationships/hyperlink" Target="https://my.zakupivli.pro/remote/dispatcher/state_purchase_view/34671053" TargetMode="External"/><Relationship Id="rId64" Type="http://schemas.openxmlformats.org/officeDocument/2006/relationships/hyperlink" Target="https://my.zakupivli.pro/remote/dispatcher/state_purchase_view/34351228" TargetMode="External"/><Relationship Id="rId69" Type="http://schemas.openxmlformats.org/officeDocument/2006/relationships/hyperlink" Target="https://my.zakupivli.pro/remote/dispatcher/state_purchase_view/34341183" TargetMode="External"/><Relationship Id="rId77" Type="http://schemas.openxmlformats.org/officeDocument/2006/relationships/hyperlink" Target="https://my.zakupivli.pro/remote/dispatcher/state_purchase_view/34262505" TargetMode="External"/><Relationship Id="rId8" Type="http://schemas.openxmlformats.org/officeDocument/2006/relationships/hyperlink" Target="https://my.zakupivli.pro/remote/dispatcher/state_purchase_view/37955861" TargetMode="External"/><Relationship Id="rId51" Type="http://schemas.openxmlformats.org/officeDocument/2006/relationships/hyperlink" Target="https://my.zakupivli.pro/remote/dispatcher/state_purchase_view/34687361" TargetMode="External"/><Relationship Id="rId72" Type="http://schemas.openxmlformats.org/officeDocument/2006/relationships/hyperlink" Target="https://my.zakupivli.pro/remote/dispatcher/state_purchase_view/34268030" TargetMode="External"/><Relationship Id="rId80" Type="http://schemas.openxmlformats.org/officeDocument/2006/relationships/hyperlink" Target="https://my.zakupivli.pro/remote/dispatcher/state_purchase_view/34257939" TargetMode="External"/><Relationship Id="rId85" Type="http://schemas.openxmlformats.org/officeDocument/2006/relationships/hyperlink" Target="https://my.zakupivli.pro/remote/dispatcher/state_purchase_view/34247360" TargetMode="External"/><Relationship Id="rId3" Type="http://schemas.openxmlformats.org/officeDocument/2006/relationships/hyperlink" Target="https://my.zakupivli.pro/remote/dispatcher/state_purchase_view/38686510" TargetMode="External"/><Relationship Id="rId12" Type="http://schemas.openxmlformats.org/officeDocument/2006/relationships/hyperlink" Target="https://my.zakupivli.pro/remote/dispatcher/state_purchase_view/37417969" TargetMode="External"/><Relationship Id="rId17" Type="http://schemas.openxmlformats.org/officeDocument/2006/relationships/hyperlink" Target="https://my.zakupivli.pro/remote/dispatcher/state_purchase_view/37287601" TargetMode="External"/><Relationship Id="rId25" Type="http://schemas.openxmlformats.org/officeDocument/2006/relationships/hyperlink" Target="https://my.zakupivli.pro/remote/dispatcher/state_purchase_view/37260180" TargetMode="External"/><Relationship Id="rId33" Type="http://schemas.openxmlformats.org/officeDocument/2006/relationships/hyperlink" Target="https://my.zakupivli.pro/remote/dispatcher/state_purchase_view/37251030" TargetMode="External"/><Relationship Id="rId38" Type="http://schemas.openxmlformats.org/officeDocument/2006/relationships/hyperlink" Target="https://my.zakupivli.pro/remote/dispatcher/state_purchase_view/36891366" TargetMode="External"/><Relationship Id="rId46" Type="http://schemas.openxmlformats.org/officeDocument/2006/relationships/hyperlink" Target="https://my.zakupivli.pro/remote/dispatcher/state_purchase_view/34786441" TargetMode="External"/><Relationship Id="rId59" Type="http://schemas.openxmlformats.org/officeDocument/2006/relationships/hyperlink" Target="https://my.zakupivli.pro/remote/dispatcher/state_purchase_view/34364302" TargetMode="External"/><Relationship Id="rId67" Type="http://schemas.openxmlformats.org/officeDocument/2006/relationships/hyperlink" Target="https://my.zakupivli.pro/remote/dispatcher/state_purchase_view/34344172" TargetMode="External"/><Relationship Id="rId20" Type="http://schemas.openxmlformats.org/officeDocument/2006/relationships/hyperlink" Target="https://my.zakupivli.pro/remote/dispatcher/state_purchase_view/37286180" TargetMode="External"/><Relationship Id="rId41" Type="http://schemas.openxmlformats.org/officeDocument/2006/relationships/hyperlink" Target="https://my.zakupivli.pro/remote/dispatcher/state_purchase_view/35267250" TargetMode="External"/><Relationship Id="rId54" Type="http://schemas.openxmlformats.org/officeDocument/2006/relationships/hyperlink" Target="https://my.zakupivli.pro/remote/dispatcher/state_purchase_view/34673510" TargetMode="External"/><Relationship Id="rId62" Type="http://schemas.openxmlformats.org/officeDocument/2006/relationships/hyperlink" Target="https://my.zakupivli.pro/remote/dispatcher/state_purchase_view/34355291" TargetMode="External"/><Relationship Id="rId70" Type="http://schemas.openxmlformats.org/officeDocument/2006/relationships/hyperlink" Target="https://my.zakupivli.pro/remote/dispatcher/state_purchase_view/34339360" TargetMode="External"/><Relationship Id="rId75" Type="http://schemas.openxmlformats.org/officeDocument/2006/relationships/hyperlink" Target="https://my.zakupivli.pro/remote/dispatcher/state_purchase_view/34265588" TargetMode="External"/><Relationship Id="rId83" Type="http://schemas.openxmlformats.org/officeDocument/2006/relationships/hyperlink" Target="https://my.zakupivli.pro/remote/dispatcher/state_purchase_view/34252527" TargetMode="External"/><Relationship Id="rId88" Type="http://schemas.openxmlformats.org/officeDocument/2006/relationships/hyperlink" Target="https://my.zakupivli.pro/remote/dispatcher/state_purchase_view/33986089" TargetMode="External"/><Relationship Id="rId1" Type="http://schemas.openxmlformats.org/officeDocument/2006/relationships/hyperlink" Target="mailto:report-feedback@zakupivli.pro" TargetMode="External"/><Relationship Id="rId6" Type="http://schemas.openxmlformats.org/officeDocument/2006/relationships/hyperlink" Target="https://my.zakupivli.pro/remote/dispatcher/state_purchase_view/38292218" TargetMode="External"/><Relationship Id="rId15" Type="http://schemas.openxmlformats.org/officeDocument/2006/relationships/hyperlink" Target="https://my.zakupivli.pro/remote/dispatcher/state_purchase_view/37288369" TargetMode="External"/><Relationship Id="rId23" Type="http://schemas.openxmlformats.org/officeDocument/2006/relationships/hyperlink" Target="https://my.zakupivli.pro/remote/dispatcher/state_purchase_view/37263116" TargetMode="External"/><Relationship Id="rId28" Type="http://schemas.openxmlformats.org/officeDocument/2006/relationships/hyperlink" Target="https://my.zakupivli.pro/remote/dispatcher/state_purchase_view/37256033" TargetMode="External"/><Relationship Id="rId36" Type="http://schemas.openxmlformats.org/officeDocument/2006/relationships/hyperlink" Target="https://my.zakupivli.pro/remote/dispatcher/state_purchase_view/36986653" TargetMode="External"/><Relationship Id="rId49" Type="http://schemas.openxmlformats.org/officeDocument/2006/relationships/hyperlink" Target="https://my.zakupivli.pro/remote/dispatcher/state_purchase_view/34689758" TargetMode="External"/><Relationship Id="rId57" Type="http://schemas.openxmlformats.org/officeDocument/2006/relationships/hyperlink" Target="https://my.zakupivli.pro/remote/dispatcher/state_purchase_view/34669309" TargetMode="External"/><Relationship Id="rId10" Type="http://schemas.openxmlformats.org/officeDocument/2006/relationships/hyperlink" Target="https://my.zakupivli.pro/remote/dispatcher/state_purchase_view/37734503" TargetMode="External"/><Relationship Id="rId31" Type="http://schemas.openxmlformats.org/officeDocument/2006/relationships/hyperlink" Target="https://my.zakupivli.pro/remote/dispatcher/state_purchase_view/37254952" TargetMode="External"/><Relationship Id="rId44" Type="http://schemas.openxmlformats.org/officeDocument/2006/relationships/hyperlink" Target="https://my.zakupivli.pro/remote/dispatcher/state_purchase_view/35222458" TargetMode="External"/><Relationship Id="rId52" Type="http://schemas.openxmlformats.org/officeDocument/2006/relationships/hyperlink" Target="https://my.zakupivli.pro/remote/dispatcher/state_purchase_view/34686639" TargetMode="External"/><Relationship Id="rId60" Type="http://schemas.openxmlformats.org/officeDocument/2006/relationships/hyperlink" Target="https://my.zakupivli.pro/remote/dispatcher/state_purchase_view/34360253" TargetMode="External"/><Relationship Id="rId65" Type="http://schemas.openxmlformats.org/officeDocument/2006/relationships/hyperlink" Target="https://my.zakupivli.pro/remote/dispatcher/state_purchase_view/34347880" TargetMode="External"/><Relationship Id="rId73" Type="http://schemas.openxmlformats.org/officeDocument/2006/relationships/hyperlink" Target="https://my.zakupivli.pro/remote/dispatcher/state_purchase_view/34267209" TargetMode="External"/><Relationship Id="rId78" Type="http://schemas.openxmlformats.org/officeDocument/2006/relationships/hyperlink" Target="https://my.zakupivli.pro/remote/dispatcher/state_purchase_view/34260080" TargetMode="External"/><Relationship Id="rId81" Type="http://schemas.openxmlformats.org/officeDocument/2006/relationships/hyperlink" Target="https://my.zakupivli.pro/remote/dispatcher/state_purchase_view/34256594" TargetMode="External"/><Relationship Id="rId86" Type="http://schemas.openxmlformats.org/officeDocument/2006/relationships/hyperlink" Target="https://my.zakupivli.pro/remote/dispatcher/state_purchase_view/342462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91"/>
  <sheetViews>
    <sheetView tabSelected="1" workbookViewId="0">
      <pane ySplit="5" topLeftCell="A75" activePane="bottomLeft" state="frozen"/>
      <selection pane="bottomLeft" activeCell="BB92" sqref="BB92"/>
    </sheetView>
  </sheetViews>
  <sheetFormatPr defaultColWidth="11.42578125" defaultRowHeight="15" x14ac:dyDescent="0.25"/>
  <cols>
    <col min="1" max="1" width="5"/>
    <col min="2" max="2" width="25"/>
    <col min="3" max="3" width="35"/>
    <col min="4" max="4" width="20"/>
    <col min="5" max="5" width="35"/>
    <col min="6" max="6" width="30"/>
    <col min="7" max="7" width="5"/>
    <col min="8" max="8" width="30"/>
    <col min="9" max="9" width="15"/>
    <col min="10" max="12" width="5"/>
    <col min="13" max="17" width="10"/>
    <col min="18" max="18" width="25"/>
    <col min="19" max="19" width="10"/>
    <col min="20" max="21" width="15"/>
    <col min="22" max="22" width="10"/>
    <col min="23" max="25" width="15"/>
    <col min="26" max="26" width="10"/>
    <col min="27" max="27" width="15"/>
    <col min="28" max="29" width="20"/>
    <col min="30" max="31" width="15"/>
    <col min="32" max="32" width="20"/>
    <col min="33" max="33" width="15"/>
    <col min="34" max="34" width="10"/>
    <col min="35" max="35" width="20"/>
    <col min="36" max="36" width="15"/>
    <col min="37" max="37" width="20"/>
    <col min="38" max="38" width="15"/>
    <col min="39" max="40" width="10"/>
    <col min="41" max="41" width="15"/>
    <col min="42" max="43" width="10"/>
    <col min="44" max="44" width="20"/>
    <col min="45" max="47" width="15"/>
    <col min="48" max="49" width="10"/>
    <col min="50" max="51" width="20"/>
    <col min="52" max="52" width="15"/>
    <col min="53" max="53" width="10"/>
    <col min="54" max="54" width="50"/>
  </cols>
  <sheetData>
    <row r="1" spans="1:54" x14ac:dyDescent="0.25">
      <c r="A1" s="1" t="s">
        <v>353</v>
      </c>
    </row>
    <row r="2" spans="1:54" x14ac:dyDescent="0.25">
      <c r="A2" s="2" t="s">
        <v>176</v>
      </c>
    </row>
    <row r="4" spans="1:54" ht="15.75" thickBot="1" x14ac:dyDescent="0.3">
      <c r="A4" s="1" t="s">
        <v>311</v>
      </c>
    </row>
    <row r="5" spans="1:54" ht="154.5" thickBot="1" x14ac:dyDescent="0.3">
      <c r="A5" s="3" t="s">
        <v>376</v>
      </c>
      <c r="B5" s="3" t="s">
        <v>180</v>
      </c>
      <c r="C5" s="3" t="s">
        <v>291</v>
      </c>
      <c r="D5" s="3" t="s">
        <v>304</v>
      </c>
      <c r="E5" s="3" t="s">
        <v>240</v>
      </c>
      <c r="F5" s="3" t="s">
        <v>333</v>
      </c>
      <c r="G5" s="3" t="s">
        <v>231</v>
      </c>
      <c r="H5" s="3" t="s">
        <v>271</v>
      </c>
      <c r="I5" s="3" t="s">
        <v>178</v>
      </c>
      <c r="J5" s="3" t="s">
        <v>194</v>
      </c>
      <c r="K5" s="3" t="s">
        <v>195</v>
      </c>
      <c r="L5" s="3" t="s">
        <v>193</v>
      </c>
      <c r="M5" s="3" t="s">
        <v>210</v>
      </c>
      <c r="N5" s="3" t="s">
        <v>214</v>
      </c>
      <c r="O5" s="3" t="s">
        <v>213</v>
      </c>
      <c r="P5" s="3" t="s">
        <v>293</v>
      </c>
      <c r="Q5" s="3" t="s">
        <v>292</v>
      </c>
      <c r="R5" s="3" t="s">
        <v>208</v>
      </c>
      <c r="S5" s="3" t="s">
        <v>245</v>
      </c>
      <c r="T5" s="3" t="s">
        <v>273</v>
      </c>
      <c r="U5" s="3" t="s">
        <v>274</v>
      </c>
      <c r="V5" s="3" t="s">
        <v>244</v>
      </c>
      <c r="W5" s="3" t="s">
        <v>275</v>
      </c>
      <c r="X5" s="3" t="s">
        <v>269</v>
      </c>
      <c r="Y5" s="3" t="s">
        <v>241</v>
      </c>
      <c r="Z5" s="3" t="s">
        <v>190</v>
      </c>
      <c r="AA5" s="3" t="s">
        <v>225</v>
      </c>
      <c r="AB5" s="3" t="s">
        <v>317</v>
      </c>
      <c r="AC5" s="3" t="s">
        <v>263</v>
      </c>
      <c r="AD5" s="3" t="s">
        <v>298</v>
      </c>
      <c r="AE5" s="3" t="s">
        <v>299</v>
      </c>
      <c r="AF5" s="3" t="s">
        <v>260</v>
      </c>
      <c r="AG5" s="3" t="s">
        <v>318</v>
      </c>
      <c r="AH5" s="3" t="s">
        <v>0</v>
      </c>
      <c r="AI5" s="3" t="s">
        <v>341</v>
      </c>
      <c r="AJ5" s="3" t="s">
        <v>179</v>
      </c>
      <c r="AK5" s="3" t="s">
        <v>224</v>
      </c>
      <c r="AL5" s="3" t="s">
        <v>318</v>
      </c>
      <c r="AM5" s="3" t="s">
        <v>0</v>
      </c>
      <c r="AN5" s="3" t="s">
        <v>281</v>
      </c>
      <c r="AO5" s="3" t="s">
        <v>211</v>
      </c>
      <c r="AP5" s="3" t="s">
        <v>339</v>
      </c>
      <c r="AQ5" s="3" t="s">
        <v>338</v>
      </c>
      <c r="AR5" s="3" t="s">
        <v>313</v>
      </c>
      <c r="AS5" s="3" t="s">
        <v>209</v>
      </c>
      <c r="AT5" s="3" t="s">
        <v>264</v>
      </c>
      <c r="AU5" s="3" t="s">
        <v>319</v>
      </c>
      <c r="AV5" s="3" t="s">
        <v>316</v>
      </c>
      <c r="AW5" s="3" t="s">
        <v>315</v>
      </c>
      <c r="AX5" s="3" t="s">
        <v>212</v>
      </c>
      <c r="AY5" s="3" t="s">
        <v>217</v>
      </c>
      <c r="AZ5" s="3" t="s">
        <v>216</v>
      </c>
      <c r="BA5" s="3" t="s">
        <v>314</v>
      </c>
      <c r="BB5" s="3" t="s">
        <v>196</v>
      </c>
    </row>
    <row r="6" spans="1:54" x14ac:dyDescent="0.25">
      <c r="A6" s="4">
        <v>100</v>
      </c>
      <c r="B6" s="2" t="str">
        <f>HYPERLINK("https://my.zakupivli.pro/remote/dispatcher/state_purchase_view/39090016", "UA-2022-12-07-001257-a")</f>
        <v>UA-2022-12-07-001257-a</v>
      </c>
      <c r="C6" s="1" t="s">
        <v>300</v>
      </c>
      <c r="D6" s="1" t="s">
        <v>59</v>
      </c>
      <c r="E6" s="1" t="s">
        <v>128</v>
      </c>
      <c r="F6" s="1" t="s">
        <v>227</v>
      </c>
      <c r="G6" s="1" t="s">
        <v>329</v>
      </c>
      <c r="H6" s="1" t="s">
        <v>226</v>
      </c>
      <c r="I6" s="1" t="s">
        <v>71</v>
      </c>
      <c r="J6" s="1" t="s">
        <v>3</v>
      </c>
      <c r="K6" s="1" t="s">
        <v>3</v>
      </c>
      <c r="L6" s="1" t="s">
        <v>3</v>
      </c>
      <c r="M6" s="5">
        <v>44902</v>
      </c>
      <c r="N6" s="1"/>
      <c r="O6" s="1"/>
      <c r="P6" s="1"/>
      <c r="Q6" s="1"/>
      <c r="R6" s="1" t="s">
        <v>354</v>
      </c>
      <c r="S6" s="4">
        <v>1</v>
      </c>
      <c r="T6" s="7">
        <v>2060.89</v>
      </c>
      <c r="U6" s="1" t="s">
        <v>262</v>
      </c>
      <c r="V6" s="1">
        <v>1</v>
      </c>
      <c r="W6" s="7">
        <v>2060.89</v>
      </c>
      <c r="X6" s="1" t="s">
        <v>371</v>
      </c>
      <c r="Y6" s="1" t="s">
        <v>369</v>
      </c>
      <c r="Z6" s="1" t="s">
        <v>175</v>
      </c>
      <c r="AA6" s="1" t="s">
        <v>265</v>
      </c>
      <c r="AB6" s="1" t="s">
        <v>198</v>
      </c>
      <c r="AC6" s="1" t="s">
        <v>265</v>
      </c>
      <c r="AD6" s="7">
        <v>2060.89</v>
      </c>
      <c r="AE6" s="7">
        <v>2060.89</v>
      </c>
      <c r="AF6" s="1"/>
      <c r="AG6" s="1"/>
      <c r="AH6" s="1"/>
      <c r="AI6" s="1" t="s">
        <v>328</v>
      </c>
      <c r="AJ6" s="1" t="s">
        <v>11</v>
      </c>
      <c r="AK6" s="1"/>
      <c r="AL6" s="1"/>
      <c r="AM6" s="1"/>
      <c r="AN6" s="2"/>
      <c r="AO6" s="1"/>
      <c r="AP6" s="1"/>
      <c r="AQ6" s="1"/>
      <c r="AR6" s="1" t="s">
        <v>360</v>
      </c>
      <c r="AS6" s="6">
        <v>44907.557278881402</v>
      </c>
      <c r="AT6" s="1" t="s">
        <v>21</v>
      </c>
      <c r="AU6" s="7">
        <v>2060.89</v>
      </c>
      <c r="AV6" s="1"/>
      <c r="AW6" s="5">
        <v>44926</v>
      </c>
      <c r="AX6" s="5">
        <v>44902</v>
      </c>
      <c r="AY6" s="5">
        <v>44902</v>
      </c>
      <c r="AZ6" s="6">
        <v>44926</v>
      </c>
      <c r="BA6" s="1" t="s">
        <v>372</v>
      </c>
      <c r="BB6" s="1" t="s">
        <v>1</v>
      </c>
    </row>
    <row r="7" spans="1:54" x14ac:dyDescent="0.25">
      <c r="A7" s="4">
        <v>101</v>
      </c>
      <c r="B7" s="2" t="str">
        <f>HYPERLINK("https://my.zakupivli.pro/remote/dispatcher/state_purchase_view/38686510", "UA-2022-11-21-003913-a")</f>
        <v>UA-2022-11-21-003913-a</v>
      </c>
      <c r="C7" s="1" t="s">
        <v>288</v>
      </c>
      <c r="D7" s="1" t="s">
        <v>59</v>
      </c>
      <c r="E7" s="1" t="s">
        <v>121</v>
      </c>
      <c r="F7" s="1" t="s">
        <v>227</v>
      </c>
      <c r="G7" s="1" t="s">
        <v>329</v>
      </c>
      <c r="H7" s="1" t="s">
        <v>226</v>
      </c>
      <c r="I7" s="1" t="s">
        <v>71</v>
      </c>
      <c r="J7" s="1" t="s">
        <v>3</v>
      </c>
      <c r="K7" s="1" t="s">
        <v>3</v>
      </c>
      <c r="L7" s="1" t="s">
        <v>3</v>
      </c>
      <c r="M7" s="5">
        <v>44886</v>
      </c>
      <c r="N7" s="1"/>
      <c r="O7" s="1"/>
      <c r="P7" s="1"/>
      <c r="Q7" s="1"/>
      <c r="R7" s="1" t="s">
        <v>354</v>
      </c>
      <c r="S7" s="4">
        <v>1</v>
      </c>
      <c r="T7" s="7">
        <v>107644</v>
      </c>
      <c r="U7" s="1" t="s">
        <v>262</v>
      </c>
      <c r="V7" s="1">
        <v>1</v>
      </c>
      <c r="W7" s="7">
        <v>107644</v>
      </c>
      <c r="X7" s="1" t="s">
        <v>371</v>
      </c>
      <c r="Y7" s="1" t="s">
        <v>369</v>
      </c>
      <c r="Z7" s="1" t="s">
        <v>175</v>
      </c>
      <c r="AA7" s="1" t="s">
        <v>265</v>
      </c>
      <c r="AB7" s="1" t="s">
        <v>198</v>
      </c>
      <c r="AC7" s="1" t="s">
        <v>265</v>
      </c>
      <c r="AD7" s="7">
        <v>107644</v>
      </c>
      <c r="AE7" s="7">
        <v>107644</v>
      </c>
      <c r="AF7" s="1"/>
      <c r="AG7" s="1"/>
      <c r="AH7" s="1"/>
      <c r="AI7" s="1" t="s">
        <v>305</v>
      </c>
      <c r="AJ7" s="1" t="s">
        <v>77</v>
      </c>
      <c r="AK7" s="1"/>
      <c r="AL7" s="1"/>
      <c r="AM7" s="1"/>
      <c r="AN7" s="2"/>
      <c r="AO7" s="1"/>
      <c r="AP7" s="1"/>
      <c r="AQ7" s="1"/>
      <c r="AR7" s="1" t="s">
        <v>360</v>
      </c>
      <c r="AS7" s="6">
        <v>44888.443755934546</v>
      </c>
      <c r="AT7" s="1" t="s">
        <v>20</v>
      </c>
      <c r="AU7" s="7">
        <v>107644</v>
      </c>
      <c r="AV7" s="1"/>
      <c r="AW7" s="5">
        <v>44926</v>
      </c>
      <c r="AX7" s="5">
        <v>44886</v>
      </c>
      <c r="AY7" s="5">
        <v>44886</v>
      </c>
      <c r="AZ7" s="6">
        <v>44926</v>
      </c>
      <c r="BA7" s="1" t="s">
        <v>372</v>
      </c>
      <c r="BB7" s="1" t="s">
        <v>1</v>
      </c>
    </row>
    <row r="8" spans="1:54" x14ac:dyDescent="0.25">
      <c r="A8" s="4">
        <v>102</v>
      </c>
      <c r="B8" s="2" t="str">
        <f>HYPERLINK("https://my.zakupivli.pro/remote/dispatcher/state_purchase_view/38593878", "UA-2022-11-16-002620-a")</f>
        <v>UA-2022-11-16-002620-a</v>
      </c>
      <c r="C8" s="1" t="s">
        <v>347</v>
      </c>
      <c r="D8" s="1" t="s">
        <v>59</v>
      </c>
      <c r="E8" s="1" t="s">
        <v>139</v>
      </c>
      <c r="F8" s="1" t="s">
        <v>227</v>
      </c>
      <c r="G8" s="1" t="s">
        <v>329</v>
      </c>
      <c r="H8" s="1" t="s">
        <v>226</v>
      </c>
      <c r="I8" s="1" t="s">
        <v>71</v>
      </c>
      <c r="J8" s="1" t="s">
        <v>3</v>
      </c>
      <c r="K8" s="1" t="s">
        <v>3</v>
      </c>
      <c r="L8" s="1" t="s">
        <v>3</v>
      </c>
      <c r="M8" s="5">
        <v>44881</v>
      </c>
      <c r="N8" s="1"/>
      <c r="O8" s="1"/>
      <c r="P8" s="1"/>
      <c r="Q8" s="1"/>
      <c r="R8" s="1" t="s">
        <v>354</v>
      </c>
      <c r="S8" s="4">
        <v>1</v>
      </c>
      <c r="T8" s="7">
        <v>7300</v>
      </c>
      <c r="U8" s="1" t="s">
        <v>262</v>
      </c>
      <c r="V8" s="1">
        <v>1</v>
      </c>
      <c r="W8" s="7">
        <v>7300</v>
      </c>
      <c r="X8" s="1" t="s">
        <v>371</v>
      </c>
      <c r="Y8" s="1" t="s">
        <v>369</v>
      </c>
      <c r="Z8" s="1" t="s">
        <v>175</v>
      </c>
      <c r="AA8" s="1" t="s">
        <v>329</v>
      </c>
      <c r="AB8" s="1" t="s">
        <v>198</v>
      </c>
      <c r="AC8" s="1" t="s">
        <v>265</v>
      </c>
      <c r="AD8" s="7">
        <v>7300</v>
      </c>
      <c r="AE8" s="7">
        <v>7300</v>
      </c>
      <c r="AF8" s="1"/>
      <c r="AG8" s="1"/>
      <c r="AH8" s="1"/>
      <c r="AI8" s="1" t="s">
        <v>266</v>
      </c>
      <c r="AJ8" s="1" t="s">
        <v>9</v>
      </c>
      <c r="AK8" s="1"/>
      <c r="AL8" s="1"/>
      <c r="AM8" s="1"/>
      <c r="AN8" s="2"/>
      <c r="AO8" s="1"/>
      <c r="AP8" s="1"/>
      <c r="AQ8" s="1"/>
      <c r="AR8" s="1" t="s">
        <v>360</v>
      </c>
      <c r="AS8" s="6">
        <v>44883.375153250789</v>
      </c>
      <c r="AT8" s="1" t="s">
        <v>203</v>
      </c>
      <c r="AU8" s="7">
        <v>7300</v>
      </c>
      <c r="AV8" s="1"/>
      <c r="AW8" s="5">
        <v>44926</v>
      </c>
      <c r="AX8" s="5">
        <v>44879</v>
      </c>
      <c r="AY8" s="5">
        <v>44879</v>
      </c>
      <c r="AZ8" s="6">
        <v>44926</v>
      </c>
      <c r="BA8" s="1" t="s">
        <v>372</v>
      </c>
      <c r="BB8" s="1" t="s">
        <v>1</v>
      </c>
    </row>
    <row r="9" spans="1:54" x14ac:dyDescent="0.25">
      <c r="A9" s="4">
        <v>103</v>
      </c>
      <c r="B9" s="2" t="str">
        <f>HYPERLINK("https://my.zakupivli.pro/remote/dispatcher/state_purchase_view/38316598", "UA-2022-11-03-000554-a")</f>
        <v>UA-2022-11-03-000554-a</v>
      </c>
      <c r="C9" s="1" t="s">
        <v>303</v>
      </c>
      <c r="D9" s="1" t="s">
        <v>59</v>
      </c>
      <c r="E9" s="1" t="s">
        <v>153</v>
      </c>
      <c r="F9" s="1" t="s">
        <v>227</v>
      </c>
      <c r="G9" s="1" t="s">
        <v>329</v>
      </c>
      <c r="H9" s="1" t="s">
        <v>226</v>
      </c>
      <c r="I9" s="1" t="s">
        <v>71</v>
      </c>
      <c r="J9" s="1" t="s">
        <v>3</v>
      </c>
      <c r="K9" s="1" t="s">
        <v>3</v>
      </c>
      <c r="L9" s="1" t="s">
        <v>3</v>
      </c>
      <c r="M9" s="5">
        <v>44868</v>
      </c>
      <c r="N9" s="1"/>
      <c r="O9" s="1"/>
      <c r="P9" s="1"/>
      <c r="Q9" s="1"/>
      <c r="R9" s="1" t="s">
        <v>354</v>
      </c>
      <c r="S9" s="4">
        <v>1</v>
      </c>
      <c r="T9" s="7">
        <v>660</v>
      </c>
      <c r="U9" s="1" t="s">
        <v>262</v>
      </c>
      <c r="V9" s="1">
        <v>1</v>
      </c>
      <c r="W9" s="7">
        <v>660</v>
      </c>
      <c r="X9" s="1" t="s">
        <v>371</v>
      </c>
      <c r="Y9" s="1" t="s">
        <v>369</v>
      </c>
      <c r="Z9" s="1" t="s">
        <v>175</v>
      </c>
      <c r="AA9" s="1" t="s">
        <v>329</v>
      </c>
      <c r="AB9" s="1" t="s">
        <v>198</v>
      </c>
      <c r="AC9" s="1" t="s">
        <v>265</v>
      </c>
      <c r="AD9" s="7">
        <v>660</v>
      </c>
      <c r="AE9" s="7">
        <v>660</v>
      </c>
      <c r="AF9" s="1"/>
      <c r="AG9" s="1"/>
      <c r="AH9" s="1"/>
      <c r="AI9" s="1" t="s">
        <v>183</v>
      </c>
      <c r="AJ9" s="1" t="s">
        <v>12</v>
      </c>
      <c r="AK9" s="1"/>
      <c r="AL9" s="1"/>
      <c r="AM9" s="1"/>
      <c r="AN9" s="2"/>
      <c r="AO9" s="1"/>
      <c r="AP9" s="1"/>
      <c r="AQ9" s="1"/>
      <c r="AR9" s="1" t="s">
        <v>360</v>
      </c>
      <c r="AS9" s="6">
        <v>44868.373551215744</v>
      </c>
      <c r="AT9" s="1" t="s">
        <v>86</v>
      </c>
      <c r="AU9" s="7">
        <v>660</v>
      </c>
      <c r="AV9" s="5">
        <v>44868</v>
      </c>
      <c r="AW9" s="5">
        <v>44926</v>
      </c>
      <c r="AX9" s="5">
        <v>44868</v>
      </c>
      <c r="AY9" s="5">
        <v>44868</v>
      </c>
      <c r="AZ9" s="6">
        <v>44926</v>
      </c>
      <c r="BA9" s="1" t="s">
        <v>372</v>
      </c>
      <c r="BB9" s="1" t="s">
        <v>1</v>
      </c>
    </row>
    <row r="10" spans="1:54" x14ac:dyDescent="0.25">
      <c r="A10" s="4">
        <v>104</v>
      </c>
      <c r="B10" s="2" t="str">
        <f>HYPERLINK("https://my.zakupivli.pro/remote/dispatcher/state_purchase_view/38292218", "UA-2022-11-02-002774-a")</f>
        <v>UA-2022-11-02-002774-a</v>
      </c>
      <c r="C10" s="1" t="s">
        <v>272</v>
      </c>
      <c r="D10" s="1" t="s">
        <v>59</v>
      </c>
      <c r="E10" s="1" t="s">
        <v>90</v>
      </c>
      <c r="F10" s="1" t="s">
        <v>227</v>
      </c>
      <c r="G10" s="1" t="s">
        <v>329</v>
      </c>
      <c r="H10" s="1" t="s">
        <v>226</v>
      </c>
      <c r="I10" s="1" t="s">
        <v>71</v>
      </c>
      <c r="J10" s="1" t="s">
        <v>3</v>
      </c>
      <c r="K10" s="1" t="s">
        <v>3</v>
      </c>
      <c r="L10" s="1" t="s">
        <v>3</v>
      </c>
      <c r="M10" s="5">
        <v>44867</v>
      </c>
      <c r="N10" s="1"/>
      <c r="O10" s="1"/>
      <c r="P10" s="1"/>
      <c r="Q10" s="1"/>
      <c r="R10" s="1" t="s">
        <v>354</v>
      </c>
      <c r="S10" s="4">
        <v>1</v>
      </c>
      <c r="T10" s="7">
        <v>2600</v>
      </c>
      <c r="U10" s="1" t="s">
        <v>262</v>
      </c>
      <c r="V10" s="1">
        <v>10</v>
      </c>
      <c r="W10" s="7">
        <v>260</v>
      </c>
      <c r="X10" s="1" t="s">
        <v>375</v>
      </c>
      <c r="Y10" s="1" t="s">
        <v>369</v>
      </c>
      <c r="Z10" s="1" t="s">
        <v>175</v>
      </c>
      <c r="AA10" s="1" t="s">
        <v>265</v>
      </c>
      <c r="AB10" s="1" t="s">
        <v>198</v>
      </c>
      <c r="AC10" s="1" t="s">
        <v>265</v>
      </c>
      <c r="AD10" s="7">
        <v>2600</v>
      </c>
      <c r="AE10" s="7">
        <v>260</v>
      </c>
      <c r="AF10" s="1"/>
      <c r="AG10" s="1"/>
      <c r="AH10" s="1"/>
      <c r="AI10" s="1" t="s">
        <v>307</v>
      </c>
      <c r="AJ10" s="1" t="s">
        <v>99</v>
      </c>
      <c r="AK10" s="1"/>
      <c r="AL10" s="1"/>
      <c r="AM10" s="1"/>
      <c r="AN10" s="2"/>
      <c r="AO10" s="1"/>
      <c r="AP10" s="1"/>
      <c r="AQ10" s="1"/>
      <c r="AR10" s="1" t="s">
        <v>360</v>
      </c>
      <c r="AS10" s="6">
        <v>44867.446955820997</v>
      </c>
      <c r="AT10" s="1" t="s">
        <v>19</v>
      </c>
      <c r="AU10" s="7">
        <v>2600</v>
      </c>
      <c r="AV10" s="1"/>
      <c r="AW10" s="5">
        <v>44926</v>
      </c>
      <c r="AX10" s="5">
        <v>44867</v>
      </c>
      <c r="AY10" s="5">
        <v>44867</v>
      </c>
      <c r="AZ10" s="6">
        <v>44926</v>
      </c>
      <c r="BA10" s="1" t="s">
        <v>372</v>
      </c>
      <c r="BB10" s="1" t="s">
        <v>1</v>
      </c>
    </row>
    <row r="11" spans="1:54" x14ac:dyDescent="0.25">
      <c r="A11" s="4">
        <v>105</v>
      </c>
      <c r="B11" s="2" t="str">
        <f>HYPERLINK("https://my.zakupivli.pro/remote/dispatcher/state_purchase_view/38113970", "UA-2022-10-24-000587-a")</f>
        <v>UA-2022-10-24-000587-a</v>
      </c>
      <c r="C11" s="1" t="s">
        <v>348</v>
      </c>
      <c r="D11" s="1" t="s">
        <v>59</v>
      </c>
      <c r="E11" s="1" t="s">
        <v>139</v>
      </c>
      <c r="F11" s="1" t="s">
        <v>227</v>
      </c>
      <c r="G11" s="1" t="s">
        <v>329</v>
      </c>
      <c r="H11" s="1" t="s">
        <v>226</v>
      </c>
      <c r="I11" s="1" t="s">
        <v>71</v>
      </c>
      <c r="J11" s="1" t="s">
        <v>3</v>
      </c>
      <c r="K11" s="1" t="s">
        <v>3</v>
      </c>
      <c r="L11" s="1" t="s">
        <v>3</v>
      </c>
      <c r="M11" s="5">
        <v>44858</v>
      </c>
      <c r="N11" s="1"/>
      <c r="O11" s="1"/>
      <c r="P11" s="1"/>
      <c r="Q11" s="1"/>
      <c r="R11" s="1" t="s">
        <v>354</v>
      </c>
      <c r="S11" s="4">
        <v>1</v>
      </c>
      <c r="T11" s="7">
        <v>13400</v>
      </c>
      <c r="U11" s="1" t="s">
        <v>262</v>
      </c>
      <c r="V11" s="1">
        <v>205</v>
      </c>
      <c r="W11" s="7">
        <v>65.37</v>
      </c>
      <c r="X11" s="1" t="s">
        <v>368</v>
      </c>
      <c r="Y11" s="1" t="s">
        <v>369</v>
      </c>
      <c r="Z11" s="1" t="s">
        <v>175</v>
      </c>
      <c r="AA11" s="1" t="s">
        <v>329</v>
      </c>
      <c r="AB11" s="1" t="s">
        <v>198</v>
      </c>
      <c r="AC11" s="1" t="s">
        <v>265</v>
      </c>
      <c r="AD11" s="7">
        <v>13400</v>
      </c>
      <c r="AE11" s="7">
        <v>65.365853658536579</v>
      </c>
      <c r="AF11" s="1"/>
      <c r="AG11" s="1"/>
      <c r="AH11" s="1"/>
      <c r="AI11" s="1" t="s">
        <v>266</v>
      </c>
      <c r="AJ11" s="1" t="s">
        <v>9</v>
      </c>
      <c r="AK11" s="1"/>
      <c r="AL11" s="1"/>
      <c r="AM11" s="1"/>
      <c r="AN11" s="2"/>
      <c r="AO11" s="1"/>
      <c r="AP11" s="1"/>
      <c r="AQ11" s="1"/>
      <c r="AR11" s="1" t="s">
        <v>360</v>
      </c>
      <c r="AS11" s="6">
        <v>44858.404456623517</v>
      </c>
      <c r="AT11" s="1" t="s">
        <v>218</v>
      </c>
      <c r="AU11" s="7">
        <v>13400</v>
      </c>
      <c r="AV11" s="5">
        <v>44835</v>
      </c>
      <c r="AW11" s="5">
        <v>44926</v>
      </c>
      <c r="AX11" s="5">
        <v>44852</v>
      </c>
      <c r="AY11" s="5">
        <v>44835</v>
      </c>
      <c r="AZ11" s="6">
        <v>44926</v>
      </c>
      <c r="BA11" s="1" t="s">
        <v>372</v>
      </c>
      <c r="BB11" s="1" t="s">
        <v>1</v>
      </c>
    </row>
    <row r="12" spans="1:54" x14ac:dyDescent="0.25">
      <c r="A12" s="4">
        <v>106</v>
      </c>
      <c r="B12" s="2" t="str">
        <f>HYPERLINK("https://my.zakupivli.pro/remote/dispatcher/state_purchase_view/37955861", "UA-2022-10-13-003655-a")</f>
        <v>UA-2022-10-13-003655-a</v>
      </c>
      <c r="C12" s="1" t="s">
        <v>282</v>
      </c>
      <c r="D12" s="1" t="s">
        <v>59</v>
      </c>
      <c r="E12" s="1" t="s">
        <v>166</v>
      </c>
      <c r="F12" s="1" t="s">
        <v>227</v>
      </c>
      <c r="G12" s="1" t="s">
        <v>329</v>
      </c>
      <c r="H12" s="1" t="s">
        <v>226</v>
      </c>
      <c r="I12" s="1" t="s">
        <v>71</v>
      </c>
      <c r="J12" s="1" t="s">
        <v>3</v>
      </c>
      <c r="K12" s="1" t="s">
        <v>3</v>
      </c>
      <c r="L12" s="1" t="s">
        <v>3</v>
      </c>
      <c r="M12" s="5">
        <v>44847</v>
      </c>
      <c r="N12" s="1"/>
      <c r="O12" s="1"/>
      <c r="P12" s="1"/>
      <c r="Q12" s="1"/>
      <c r="R12" s="1" t="s">
        <v>354</v>
      </c>
      <c r="S12" s="4">
        <v>1</v>
      </c>
      <c r="T12" s="7">
        <v>1630.8</v>
      </c>
      <c r="U12" s="1" t="s">
        <v>262</v>
      </c>
      <c r="V12" s="1">
        <v>1</v>
      </c>
      <c r="W12" s="7">
        <v>1630.8</v>
      </c>
      <c r="X12" s="1" t="s">
        <v>371</v>
      </c>
      <c r="Y12" s="1" t="s">
        <v>369</v>
      </c>
      <c r="Z12" s="1" t="s">
        <v>175</v>
      </c>
      <c r="AA12" s="1" t="s">
        <v>329</v>
      </c>
      <c r="AB12" s="1" t="s">
        <v>198</v>
      </c>
      <c r="AC12" s="1" t="s">
        <v>265</v>
      </c>
      <c r="AD12" s="7">
        <v>1630.8</v>
      </c>
      <c r="AE12" s="7">
        <v>1630.8</v>
      </c>
      <c r="AF12" s="1"/>
      <c r="AG12" s="1"/>
      <c r="AH12" s="1"/>
      <c r="AI12" s="1" t="s">
        <v>233</v>
      </c>
      <c r="AJ12" s="1" t="s">
        <v>103</v>
      </c>
      <c r="AK12" s="1"/>
      <c r="AL12" s="1"/>
      <c r="AM12" s="1"/>
      <c r="AN12" s="2"/>
      <c r="AO12" s="1"/>
      <c r="AP12" s="1"/>
      <c r="AQ12" s="1"/>
      <c r="AR12" s="1" t="s">
        <v>360</v>
      </c>
      <c r="AS12" s="6">
        <v>44847.469793156102</v>
      </c>
      <c r="AT12" s="1" t="s">
        <v>58</v>
      </c>
      <c r="AU12" s="7">
        <v>1630.8</v>
      </c>
      <c r="AV12" s="1"/>
      <c r="AW12" s="5">
        <v>44926</v>
      </c>
      <c r="AX12" s="5">
        <v>44847</v>
      </c>
      <c r="AY12" s="5">
        <v>44847</v>
      </c>
      <c r="AZ12" s="6">
        <v>44926</v>
      </c>
      <c r="BA12" s="1" t="s">
        <v>372</v>
      </c>
      <c r="BB12" s="1" t="s">
        <v>1</v>
      </c>
    </row>
    <row r="13" spans="1:54" x14ac:dyDescent="0.25">
      <c r="A13" s="4">
        <v>107</v>
      </c>
      <c r="B13" s="2" t="str">
        <f>HYPERLINK("https://my.zakupivli.pro/remote/dispatcher/state_purchase_view/37863172", "UA-2022-10-06-008163-a")</f>
        <v>UA-2022-10-06-008163-a</v>
      </c>
      <c r="C13" s="1" t="s">
        <v>261</v>
      </c>
      <c r="D13" s="1" t="s">
        <v>59</v>
      </c>
      <c r="E13" s="1" t="s">
        <v>126</v>
      </c>
      <c r="F13" s="1" t="s">
        <v>227</v>
      </c>
      <c r="G13" s="1" t="s">
        <v>329</v>
      </c>
      <c r="H13" s="1" t="s">
        <v>226</v>
      </c>
      <c r="I13" s="1" t="s">
        <v>71</v>
      </c>
      <c r="J13" s="1" t="s">
        <v>3</v>
      </c>
      <c r="K13" s="1" t="s">
        <v>3</v>
      </c>
      <c r="L13" s="1" t="s">
        <v>3</v>
      </c>
      <c r="M13" s="5">
        <v>44840</v>
      </c>
      <c r="N13" s="1"/>
      <c r="O13" s="1"/>
      <c r="P13" s="1"/>
      <c r="Q13" s="1"/>
      <c r="R13" s="1" t="s">
        <v>354</v>
      </c>
      <c r="S13" s="4">
        <v>1</v>
      </c>
      <c r="T13" s="7">
        <v>7450</v>
      </c>
      <c r="U13" s="1" t="s">
        <v>262</v>
      </c>
      <c r="V13" s="1">
        <v>1</v>
      </c>
      <c r="W13" s="7">
        <v>7450</v>
      </c>
      <c r="X13" s="1" t="s">
        <v>371</v>
      </c>
      <c r="Y13" s="1" t="s">
        <v>369</v>
      </c>
      <c r="Z13" s="1" t="s">
        <v>175</v>
      </c>
      <c r="AA13" s="1" t="s">
        <v>265</v>
      </c>
      <c r="AB13" s="1" t="s">
        <v>198</v>
      </c>
      <c r="AC13" s="1" t="s">
        <v>265</v>
      </c>
      <c r="AD13" s="7">
        <v>7450</v>
      </c>
      <c r="AE13" s="7">
        <v>7450</v>
      </c>
      <c r="AF13" s="1"/>
      <c r="AG13" s="1"/>
      <c r="AH13" s="1"/>
      <c r="AI13" s="1" t="s">
        <v>257</v>
      </c>
      <c r="AJ13" s="1" t="s">
        <v>70</v>
      </c>
      <c r="AK13" s="1"/>
      <c r="AL13" s="1"/>
      <c r="AM13" s="1"/>
      <c r="AN13" s="2"/>
      <c r="AO13" s="1"/>
      <c r="AP13" s="1"/>
      <c r="AQ13" s="1"/>
      <c r="AR13" s="1" t="s">
        <v>360</v>
      </c>
      <c r="AS13" s="6">
        <v>44840.619267958922</v>
      </c>
      <c r="AT13" s="1" t="s">
        <v>17</v>
      </c>
      <c r="AU13" s="7">
        <v>7450</v>
      </c>
      <c r="AV13" s="1"/>
      <c r="AW13" s="5">
        <v>44926</v>
      </c>
      <c r="AX13" s="5">
        <v>44838</v>
      </c>
      <c r="AY13" s="5">
        <v>44838</v>
      </c>
      <c r="AZ13" s="6">
        <v>44926</v>
      </c>
      <c r="BA13" s="1" t="s">
        <v>372</v>
      </c>
      <c r="BB13" s="1" t="s">
        <v>1</v>
      </c>
    </row>
    <row r="14" spans="1:54" x14ac:dyDescent="0.25">
      <c r="A14" s="4">
        <v>108</v>
      </c>
      <c r="B14" s="2" t="str">
        <f>HYPERLINK("https://my.zakupivli.pro/remote/dispatcher/state_purchase_view/37734503", "UA-2022-09-28-006128-a")</f>
        <v>UA-2022-09-28-006128-a</v>
      </c>
      <c r="C14" s="1" t="s">
        <v>332</v>
      </c>
      <c r="D14" s="1" t="s">
        <v>59</v>
      </c>
      <c r="E14" s="1" t="s">
        <v>145</v>
      </c>
      <c r="F14" s="1" t="s">
        <v>227</v>
      </c>
      <c r="G14" s="1" t="s">
        <v>329</v>
      </c>
      <c r="H14" s="1" t="s">
        <v>226</v>
      </c>
      <c r="I14" s="1" t="s">
        <v>71</v>
      </c>
      <c r="J14" s="1" t="s">
        <v>3</v>
      </c>
      <c r="K14" s="1" t="s">
        <v>3</v>
      </c>
      <c r="L14" s="1" t="s">
        <v>3</v>
      </c>
      <c r="M14" s="5">
        <v>44832</v>
      </c>
      <c r="N14" s="1"/>
      <c r="O14" s="1"/>
      <c r="P14" s="1"/>
      <c r="Q14" s="1"/>
      <c r="R14" s="1" t="s">
        <v>354</v>
      </c>
      <c r="S14" s="4">
        <v>1</v>
      </c>
      <c r="T14" s="7">
        <v>3035.69</v>
      </c>
      <c r="U14" s="1" t="s">
        <v>262</v>
      </c>
      <c r="V14" s="1">
        <v>1</v>
      </c>
      <c r="W14" s="7">
        <v>3035.69</v>
      </c>
      <c r="X14" s="1" t="s">
        <v>371</v>
      </c>
      <c r="Y14" s="1" t="s">
        <v>369</v>
      </c>
      <c r="Z14" s="1" t="s">
        <v>175</v>
      </c>
      <c r="AA14" s="1" t="s">
        <v>265</v>
      </c>
      <c r="AB14" s="1" t="s">
        <v>198</v>
      </c>
      <c r="AC14" s="1" t="s">
        <v>265</v>
      </c>
      <c r="AD14" s="7">
        <v>3035.69</v>
      </c>
      <c r="AE14" s="7">
        <v>3035.69</v>
      </c>
      <c r="AF14" s="1"/>
      <c r="AG14" s="1"/>
      <c r="AH14" s="1"/>
      <c r="AI14" s="1" t="s">
        <v>328</v>
      </c>
      <c r="AJ14" s="1" t="s">
        <v>11</v>
      </c>
      <c r="AK14" s="1"/>
      <c r="AL14" s="1"/>
      <c r="AM14" s="1"/>
      <c r="AN14" s="2"/>
      <c r="AO14" s="1"/>
      <c r="AP14" s="1"/>
      <c r="AQ14" s="1"/>
      <c r="AR14" s="1" t="s">
        <v>360</v>
      </c>
      <c r="AS14" s="6">
        <v>44832.588744435903</v>
      </c>
      <c r="AT14" s="1" t="s">
        <v>174</v>
      </c>
      <c r="AU14" s="7">
        <v>3035.69</v>
      </c>
      <c r="AV14" s="1"/>
      <c r="AW14" s="5">
        <v>44926</v>
      </c>
      <c r="AX14" s="5">
        <v>44832</v>
      </c>
      <c r="AY14" s="5">
        <v>44832</v>
      </c>
      <c r="AZ14" s="6">
        <v>44926</v>
      </c>
      <c r="BA14" s="1" t="s">
        <v>372</v>
      </c>
      <c r="BB14" s="1" t="s">
        <v>1</v>
      </c>
    </row>
    <row r="15" spans="1:54" x14ac:dyDescent="0.25">
      <c r="A15" s="4">
        <v>109</v>
      </c>
      <c r="B15" s="2" t="str">
        <f>HYPERLINK("https://my.zakupivli.pro/remote/dispatcher/state_purchase_view/37634568", "UA-2022-09-22-001791-a")</f>
        <v>UA-2022-09-22-001791-a</v>
      </c>
      <c r="C15" s="1" t="s">
        <v>220</v>
      </c>
      <c r="D15" s="1" t="s">
        <v>59</v>
      </c>
      <c r="E15" s="1" t="s">
        <v>13</v>
      </c>
      <c r="F15" s="1" t="s">
        <v>278</v>
      </c>
      <c r="G15" s="1" t="s">
        <v>329</v>
      </c>
      <c r="H15" s="1" t="s">
        <v>226</v>
      </c>
      <c r="I15" s="1" t="s">
        <v>71</v>
      </c>
      <c r="J15" s="1" t="s">
        <v>3</v>
      </c>
      <c r="K15" s="1" t="s">
        <v>3</v>
      </c>
      <c r="L15" s="1" t="s">
        <v>3</v>
      </c>
      <c r="M15" s="5">
        <v>44826</v>
      </c>
      <c r="N15" s="1"/>
      <c r="O15" s="1"/>
      <c r="P15" s="1"/>
      <c r="Q15" s="1"/>
      <c r="R15" s="1" t="s">
        <v>354</v>
      </c>
      <c r="S15" s="4">
        <v>1</v>
      </c>
      <c r="T15" s="7">
        <v>104922</v>
      </c>
      <c r="U15" s="1" t="s">
        <v>262</v>
      </c>
      <c r="V15" s="1">
        <v>20100</v>
      </c>
      <c r="W15" s="7">
        <v>5.22</v>
      </c>
      <c r="X15" s="1" t="s">
        <v>243</v>
      </c>
      <c r="Y15" s="1" t="s">
        <v>369</v>
      </c>
      <c r="Z15" s="1" t="s">
        <v>175</v>
      </c>
      <c r="AA15" s="1" t="s">
        <v>329</v>
      </c>
      <c r="AB15" s="1" t="s">
        <v>198</v>
      </c>
      <c r="AC15" s="1" t="s">
        <v>265</v>
      </c>
      <c r="AD15" s="7">
        <v>104922</v>
      </c>
      <c r="AE15" s="7">
        <v>5.22</v>
      </c>
      <c r="AF15" s="1"/>
      <c r="AG15" s="1"/>
      <c r="AH15" s="1"/>
      <c r="AI15" s="1" t="s">
        <v>327</v>
      </c>
      <c r="AJ15" s="1" t="s">
        <v>114</v>
      </c>
      <c r="AK15" s="1"/>
      <c r="AL15" s="1"/>
      <c r="AM15" s="1"/>
      <c r="AN15" s="2"/>
      <c r="AO15" s="1"/>
      <c r="AP15" s="5">
        <v>44832</v>
      </c>
      <c r="AQ15" s="5">
        <v>44847</v>
      </c>
      <c r="AR15" s="1" t="s">
        <v>360</v>
      </c>
      <c r="AS15" s="6">
        <v>44832.592512824951</v>
      </c>
      <c r="AT15" s="1" t="s">
        <v>60</v>
      </c>
      <c r="AU15" s="7">
        <v>104922</v>
      </c>
      <c r="AV15" s="5">
        <v>44835</v>
      </c>
      <c r="AW15" s="5">
        <v>44926</v>
      </c>
      <c r="AX15" s="5">
        <v>44832</v>
      </c>
      <c r="AY15" s="5">
        <v>44835</v>
      </c>
      <c r="AZ15" s="6">
        <v>44926</v>
      </c>
      <c r="BA15" s="1" t="s">
        <v>372</v>
      </c>
      <c r="BB15" s="1" t="s">
        <v>1</v>
      </c>
    </row>
    <row r="16" spans="1:54" x14ac:dyDescent="0.25">
      <c r="A16" s="4">
        <v>110</v>
      </c>
      <c r="B16" s="2" t="str">
        <f>HYPERLINK("https://my.zakupivli.pro/remote/dispatcher/state_purchase_view/37417969", "UA-2022-09-08-006767-a")</f>
        <v>UA-2022-09-08-006767-a</v>
      </c>
      <c r="C16" s="1" t="s">
        <v>287</v>
      </c>
      <c r="D16" s="1" t="s">
        <v>59</v>
      </c>
      <c r="E16" s="1" t="s">
        <v>123</v>
      </c>
      <c r="F16" s="1" t="s">
        <v>227</v>
      </c>
      <c r="G16" s="1" t="s">
        <v>329</v>
      </c>
      <c r="H16" s="1" t="s">
        <v>226</v>
      </c>
      <c r="I16" s="1" t="s">
        <v>71</v>
      </c>
      <c r="J16" s="1" t="s">
        <v>3</v>
      </c>
      <c r="K16" s="1" t="s">
        <v>3</v>
      </c>
      <c r="L16" s="1" t="s">
        <v>3</v>
      </c>
      <c r="M16" s="5">
        <v>44812</v>
      </c>
      <c r="N16" s="1"/>
      <c r="O16" s="1"/>
      <c r="P16" s="1"/>
      <c r="Q16" s="1"/>
      <c r="R16" s="1" t="s">
        <v>354</v>
      </c>
      <c r="S16" s="4">
        <v>1</v>
      </c>
      <c r="T16" s="7">
        <v>48566.53</v>
      </c>
      <c r="U16" s="1" t="s">
        <v>262</v>
      </c>
      <c r="V16" s="1">
        <v>1</v>
      </c>
      <c r="W16" s="7">
        <v>48566.53</v>
      </c>
      <c r="X16" s="1" t="s">
        <v>371</v>
      </c>
      <c r="Y16" s="1" t="s">
        <v>369</v>
      </c>
      <c r="Z16" s="1" t="s">
        <v>175</v>
      </c>
      <c r="AA16" s="1" t="s">
        <v>265</v>
      </c>
      <c r="AB16" s="1" t="s">
        <v>198</v>
      </c>
      <c r="AC16" s="1" t="s">
        <v>265</v>
      </c>
      <c r="AD16" s="7">
        <v>48566.53</v>
      </c>
      <c r="AE16" s="7">
        <v>48566.53</v>
      </c>
      <c r="AF16" s="1"/>
      <c r="AG16" s="1"/>
      <c r="AH16" s="1"/>
      <c r="AI16" s="1" t="s">
        <v>189</v>
      </c>
      <c r="AJ16" s="1" t="s">
        <v>78</v>
      </c>
      <c r="AK16" s="1"/>
      <c r="AL16" s="1"/>
      <c r="AM16" s="1"/>
      <c r="AN16" s="2"/>
      <c r="AO16" s="1"/>
      <c r="AP16" s="1"/>
      <c r="AQ16" s="1"/>
      <c r="AR16" s="1" t="s">
        <v>360</v>
      </c>
      <c r="AS16" s="6">
        <v>44816.571346333389</v>
      </c>
      <c r="AT16" s="1" t="s">
        <v>170</v>
      </c>
      <c r="AU16" s="7">
        <v>48566.53</v>
      </c>
      <c r="AV16" s="1"/>
      <c r="AW16" s="5">
        <v>44864</v>
      </c>
      <c r="AX16" s="5">
        <v>44812</v>
      </c>
      <c r="AY16" s="5">
        <v>44812</v>
      </c>
      <c r="AZ16" s="6">
        <v>44926</v>
      </c>
      <c r="BA16" s="1" t="s">
        <v>372</v>
      </c>
      <c r="BB16" s="1" t="s">
        <v>1</v>
      </c>
    </row>
    <row r="17" spans="1:54" x14ac:dyDescent="0.25">
      <c r="A17" s="4">
        <v>111</v>
      </c>
      <c r="B17" s="2" t="str">
        <f>HYPERLINK("https://my.zakupivli.pro/remote/dispatcher/state_purchase_view/37385806", "UA-2022-09-07-001793-a")</f>
        <v>UA-2022-09-07-001793-a</v>
      </c>
      <c r="C17" s="1" t="s">
        <v>335</v>
      </c>
      <c r="D17" s="1" t="s">
        <v>59</v>
      </c>
      <c r="E17" s="1" t="s">
        <v>117</v>
      </c>
      <c r="F17" s="1" t="s">
        <v>227</v>
      </c>
      <c r="G17" s="1" t="s">
        <v>329</v>
      </c>
      <c r="H17" s="1" t="s">
        <v>226</v>
      </c>
      <c r="I17" s="1" t="s">
        <v>71</v>
      </c>
      <c r="J17" s="1" t="s">
        <v>3</v>
      </c>
      <c r="K17" s="1" t="s">
        <v>3</v>
      </c>
      <c r="L17" s="1" t="s">
        <v>3</v>
      </c>
      <c r="M17" s="5">
        <v>44811</v>
      </c>
      <c r="N17" s="1"/>
      <c r="O17" s="1"/>
      <c r="P17" s="1"/>
      <c r="Q17" s="1"/>
      <c r="R17" s="1" t="s">
        <v>354</v>
      </c>
      <c r="S17" s="4">
        <v>1</v>
      </c>
      <c r="T17" s="7">
        <v>598.1</v>
      </c>
      <c r="U17" s="1" t="s">
        <v>262</v>
      </c>
      <c r="V17" s="1">
        <v>29</v>
      </c>
      <c r="W17" s="7">
        <v>20.62</v>
      </c>
      <c r="X17" s="1" t="s">
        <v>375</v>
      </c>
      <c r="Y17" s="1" t="s">
        <v>369</v>
      </c>
      <c r="Z17" s="1" t="s">
        <v>175</v>
      </c>
      <c r="AA17" s="1" t="s">
        <v>265</v>
      </c>
      <c r="AB17" s="1" t="s">
        <v>198</v>
      </c>
      <c r="AC17" s="1" t="s">
        <v>265</v>
      </c>
      <c r="AD17" s="7">
        <v>598.1</v>
      </c>
      <c r="AE17" s="7">
        <v>20.624137931034483</v>
      </c>
      <c r="AF17" s="1"/>
      <c r="AG17" s="1"/>
      <c r="AH17" s="1"/>
      <c r="AI17" s="1" t="s">
        <v>202</v>
      </c>
      <c r="AJ17" s="1" t="s">
        <v>97</v>
      </c>
      <c r="AK17" s="1"/>
      <c r="AL17" s="1"/>
      <c r="AM17" s="1"/>
      <c r="AN17" s="2"/>
      <c r="AO17" s="1"/>
      <c r="AP17" s="1"/>
      <c r="AQ17" s="1"/>
      <c r="AR17" s="1" t="s">
        <v>360</v>
      </c>
      <c r="AS17" s="6">
        <v>44811.427423407025</v>
      </c>
      <c r="AT17" s="1" t="s">
        <v>173</v>
      </c>
      <c r="AU17" s="7">
        <v>598.1</v>
      </c>
      <c r="AV17" s="5">
        <v>44809</v>
      </c>
      <c r="AW17" s="5">
        <v>44926</v>
      </c>
      <c r="AX17" s="5">
        <v>44809</v>
      </c>
      <c r="AY17" s="5">
        <v>44809</v>
      </c>
      <c r="AZ17" s="6">
        <v>44926</v>
      </c>
      <c r="BA17" s="1" t="s">
        <v>372</v>
      </c>
      <c r="BB17" s="1" t="s">
        <v>1</v>
      </c>
    </row>
    <row r="18" spans="1:54" x14ac:dyDescent="0.25">
      <c r="A18" s="4">
        <v>112</v>
      </c>
      <c r="B18" s="2" t="str">
        <f>HYPERLINK("https://my.zakupivli.pro/remote/dispatcher/state_purchase_view/37290978", "UA-2022-08-31-003845-a")</f>
        <v>UA-2022-08-31-003845-a</v>
      </c>
      <c r="C18" s="1" t="s">
        <v>356</v>
      </c>
      <c r="D18" s="1" t="s">
        <v>59</v>
      </c>
      <c r="E18" s="1" t="s">
        <v>118</v>
      </c>
      <c r="F18" s="1" t="s">
        <v>227</v>
      </c>
      <c r="G18" s="1" t="s">
        <v>329</v>
      </c>
      <c r="H18" s="1" t="s">
        <v>226</v>
      </c>
      <c r="I18" s="1" t="s">
        <v>71</v>
      </c>
      <c r="J18" s="1" t="s">
        <v>3</v>
      </c>
      <c r="K18" s="1" t="s">
        <v>3</v>
      </c>
      <c r="L18" s="1" t="s">
        <v>3</v>
      </c>
      <c r="M18" s="5">
        <v>44804</v>
      </c>
      <c r="N18" s="1"/>
      <c r="O18" s="1"/>
      <c r="P18" s="1"/>
      <c r="Q18" s="1"/>
      <c r="R18" s="1" t="s">
        <v>354</v>
      </c>
      <c r="S18" s="4">
        <v>1</v>
      </c>
      <c r="T18" s="7">
        <v>2949</v>
      </c>
      <c r="U18" s="1" t="s">
        <v>262</v>
      </c>
      <c r="V18" s="1">
        <v>14</v>
      </c>
      <c r="W18" s="7">
        <v>210.64</v>
      </c>
      <c r="X18" s="1" t="s">
        <v>375</v>
      </c>
      <c r="Y18" s="1" t="s">
        <v>369</v>
      </c>
      <c r="Z18" s="1" t="s">
        <v>175</v>
      </c>
      <c r="AA18" s="1" t="s">
        <v>265</v>
      </c>
      <c r="AB18" s="1" t="s">
        <v>198</v>
      </c>
      <c r="AC18" s="1" t="s">
        <v>265</v>
      </c>
      <c r="AD18" s="7">
        <v>2949</v>
      </c>
      <c r="AE18" s="7">
        <v>210.64285714285714</v>
      </c>
      <c r="AF18" s="1"/>
      <c r="AG18" s="1"/>
      <c r="AH18" s="1"/>
      <c r="AI18" s="1" t="s">
        <v>186</v>
      </c>
      <c r="AJ18" s="1" t="s">
        <v>82</v>
      </c>
      <c r="AK18" s="1"/>
      <c r="AL18" s="1"/>
      <c r="AM18" s="1"/>
      <c r="AN18" s="2"/>
      <c r="AO18" s="1"/>
      <c r="AP18" s="1"/>
      <c r="AQ18" s="1"/>
      <c r="AR18" s="1" t="s">
        <v>360</v>
      </c>
      <c r="AS18" s="6">
        <v>44804.569050314894</v>
      </c>
      <c r="AT18" s="1" t="s">
        <v>171</v>
      </c>
      <c r="AU18" s="7">
        <v>2949</v>
      </c>
      <c r="AV18" s="1"/>
      <c r="AW18" s="5">
        <v>44926</v>
      </c>
      <c r="AX18" s="5">
        <v>44803</v>
      </c>
      <c r="AY18" s="5">
        <v>44803</v>
      </c>
      <c r="AZ18" s="6">
        <v>44926</v>
      </c>
      <c r="BA18" s="1" t="s">
        <v>372</v>
      </c>
      <c r="BB18" s="1" t="s">
        <v>1</v>
      </c>
    </row>
    <row r="19" spans="1:54" x14ac:dyDescent="0.25">
      <c r="A19" s="4">
        <v>113</v>
      </c>
      <c r="B19" s="2" t="str">
        <f>HYPERLINK("https://my.zakupivli.pro/remote/dispatcher/state_purchase_view/37288369", "UA-2022-08-31-002500-a")</f>
        <v>UA-2022-08-31-002500-a</v>
      </c>
      <c r="C19" s="1" t="s">
        <v>301</v>
      </c>
      <c r="D19" s="1"/>
      <c r="E19" s="1" t="s">
        <v>25</v>
      </c>
      <c r="F19" s="1" t="s">
        <v>227</v>
      </c>
      <c r="G19" s="1" t="s">
        <v>329</v>
      </c>
      <c r="H19" s="1" t="s">
        <v>226</v>
      </c>
      <c r="I19" s="1" t="s">
        <v>71</v>
      </c>
      <c r="J19" s="1" t="s">
        <v>3</v>
      </c>
      <c r="K19" s="1" t="s">
        <v>3</v>
      </c>
      <c r="L19" s="1" t="s">
        <v>3</v>
      </c>
      <c r="M19" s="5">
        <v>44804</v>
      </c>
      <c r="N19" s="1"/>
      <c r="O19" s="1"/>
      <c r="P19" s="1"/>
      <c r="Q19" s="1"/>
      <c r="R19" s="1" t="s">
        <v>354</v>
      </c>
      <c r="S19" s="4">
        <v>1</v>
      </c>
      <c r="T19" s="7">
        <v>1100</v>
      </c>
      <c r="U19" s="1" t="s">
        <v>262</v>
      </c>
      <c r="V19" s="1">
        <v>2</v>
      </c>
      <c r="W19" s="7">
        <v>550</v>
      </c>
      <c r="X19" s="1" t="s">
        <v>373</v>
      </c>
      <c r="Y19" s="1" t="s">
        <v>369</v>
      </c>
      <c r="Z19" s="1" t="s">
        <v>175</v>
      </c>
      <c r="AA19" s="1" t="s">
        <v>265</v>
      </c>
      <c r="AB19" s="1" t="s">
        <v>198</v>
      </c>
      <c r="AC19" s="1" t="s">
        <v>265</v>
      </c>
      <c r="AD19" s="7">
        <v>1100</v>
      </c>
      <c r="AE19" s="7">
        <v>550</v>
      </c>
      <c r="AF19" s="1"/>
      <c r="AG19" s="1"/>
      <c r="AH19" s="1"/>
      <c r="AI19" s="1" t="s">
        <v>230</v>
      </c>
      <c r="AJ19" s="1" t="s">
        <v>76</v>
      </c>
      <c r="AK19" s="1"/>
      <c r="AL19" s="1"/>
      <c r="AM19" s="1"/>
      <c r="AN19" s="2"/>
      <c r="AO19" s="1"/>
      <c r="AP19" s="1"/>
      <c r="AQ19" s="1"/>
      <c r="AR19" s="1" t="s">
        <v>360</v>
      </c>
      <c r="AS19" s="6">
        <v>44804.484220046033</v>
      </c>
      <c r="AT19" s="1" t="s">
        <v>169</v>
      </c>
      <c r="AU19" s="7">
        <v>1100</v>
      </c>
      <c r="AV19" s="1"/>
      <c r="AW19" s="5">
        <v>44926</v>
      </c>
      <c r="AX19" s="5">
        <v>44791</v>
      </c>
      <c r="AY19" s="5">
        <v>44791</v>
      </c>
      <c r="AZ19" s="6">
        <v>44926</v>
      </c>
      <c r="BA19" s="1" t="s">
        <v>372</v>
      </c>
      <c r="BB19" s="1" t="s">
        <v>1</v>
      </c>
    </row>
    <row r="20" spans="1:54" x14ac:dyDescent="0.25">
      <c r="A20" s="4">
        <v>114</v>
      </c>
      <c r="B20" s="2" t="str">
        <f>HYPERLINK("https://my.zakupivli.pro/remote/dispatcher/state_purchase_view/37287928", "UA-2022-08-31-002272-a")</f>
        <v>UA-2022-08-31-002272-a</v>
      </c>
      <c r="C20" s="1" t="s">
        <v>223</v>
      </c>
      <c r="D20" s="1"/>
      <c r="E20" s="1" t="s">
        <v>128</v>
      </c>
      <c r="F20" s="1" t="s">
        <v>227</v>
      </c>
      <c r="G20" s="1" t="s">
        <v>329</v>
      </c>
      <c r="H20" s="1" t="s">
        <v>226</v>
      </c>
      <c r="I20" s="1" t="s">
        <v>71</v>
      </c>
      <c r="J20" s="1" t="s">
        <v>3</v>
      </c>
      <c r="K20" s="1" t="s">
        <v>3</v>
      </c>
      <c r="L20" s="1" t="s">
        <v>3</v>
      </c>
      <c r="M20" s="5">
        <v>44804</v>
      </c>
      <c r="N20" s="1"/>
      <c r="O20" s="1"/>
      <c r="P20" s="1"/>
      <c r="Q20" s="1"/>
      <c r="R20" s="1" t="s">
        <v>354</v>
      </c>
      <c r="S20" s="4">
        <v>1</v>
      </c>
      <c r="T20" s="7">
        <v>10210</v>
      </c>
      <c r="U20" s="1" t="s">
        <v>262</v>
      </c>
      <c r="V20" s="1">
        <v>1</v>
      </c>
      <c r="W20" s="7">
        <v>10210</v>
      </c>
      <c r="X20" s="1" t="s">
        <v>371</v>
      </c>
      <c r="Y20" s="1" t="s">
        <v>369</v>
      </c>
      <c r="Z20" s="1" t="s">
        <v>175</v>
      </c>
      <c r="AA20" s="1" t="s">
        <v>265</v>
      </c>
      <c r="AB20" s="1" t="s">
        <v>198</v>
      </c>
      <c r="AC20" s="1" t="s">
        <v>265</v>
      </c>
      <c r="AD20" s="7">
        <v>10210</v>
      </c>
      <c r="AE20" s="7">
        <v>10210</v>
      </c>
      <c r="AF20" s="1"/>
      <c r="AG20" s="1"/>
      <c r="AH20" s="1"/>
      <c r="AI20" s="1" t="s">
        <v>328</v>
      </c>
      <c r="AJ20" s="1" t="s">
        <v>11</v>
      </c>
      <c r="AK20" s="1"/>
      <c r="AL20" s="1"/>
      <c r="AM20" s="1"/>
      <c r="AN20" s="2"/>
      <c r="AO20" s="1"/>
      <c r="AP20" s="1"/>
      <c r="AQ20" s="1"/>
      <c r="AR20" s="1" t="s">
        <v>360</v>
      </c>
      <c r="AS20" s="6">
        <v>44804.525902894064</v>
      </c>
      <c r="AT20" s="1" t="s">
        <v>168</v>
      </c>
      <c r="AU20" s="7">
        <v>10210</v>
      </c>
      <c r="AV20" s="1"/>
      <c r="AW20" s="5">
        <v>44926</v>
      </c>
      <c r="AX20" s="5">
        <v>44783</v>
      </c>
      <c r="AY20" s="5">
        <v>44783</v>
      </c>
      <c r="AZ20" s="6">
        <v>44926</v>
      </c>
      <c r="BA20" s="1" t="s">
        <v>372</v>
      </c>
      <c r="BB20" s="1" t="s">
        <v>1</v>
      </c>
    </row>
    <row r="21" spans="1:54" x14ac:dyDescent="0.25">
      <c r="A21" s="4">
        <v>115</v>
      </c>
      <c r="B21" s="2" t="str">
        <f>HYPERLINK("https://my.zakupivli.pro/remote/dispatcher/state_purchase_view/37287601", "UA-2022-08-31-002123-a")</f>
        <v>UA-2022-08-31-002123-a</v>
      </c>
      <c r="C21" s="1" t="s">
        <v>337</v>
      </c>
      <c r="D21" s="1"/>
      <c r="E21" s="1" t="s">
        <v>117</v>
      </c>
      <c r="F21" s="1" t="s">
        <v>227</v>
      </c>
      <c r="G21" s="1" t="s">
        <v>329</v>
      </c>
      <c r="H21" s="1" t="s">
        <v>226</v>
      </c>
      <c r="I21" s="1" t="s">
        <v>71</v>
      </c>
      <c r="J21" s="1" t="s">
        <v>3</v>
      </c>
      <c r="K21" s="1" t="s">
        <v>3</v>
      </c>
      <c r="L21" s="1" t="s">
        <v>3</v>
      </c>
      <c r="M21" s="5">
        <v>44804</v>
      </c>
      <c r="N21" s="1"/>
      <c r="O21" s="1"/>
      <c r="P21" s="1"/>
      <c r="Q21" s="1"/>
      <c r="R21" s="1" t="s">
        <v>354</v>
      </c>
      <c r="S21" s="4">
        <v>1</v>
      </c>
      <c r="T21" s="7">
        <v>143.4</v>
      </c>
      <c r="U21" s="1" t="s">
        <v>262</v>
      </c>
      <c r="V21" s="1">
        <v>14</v>
      </c>
      <c r="W21" s="7">
        <v>10.24</v>
      </c>
      <c r="X21" s="1" t="s">
        <v>375</v>
      </c>
      <c r="Y21" s="1" t="s">
        <v>369</v>
      </c>
      <c r="Z21" s="1" t="s">
        <v>175</v>
      </c>
      <c r="AA21" s="1" t="s">
        <v>265</v>
      </c>
      <c r="AB21" s="1" t="s">
        <v>198</v>
      </c>
      <c r="AC21" s="1" t="s">
        <v>265</v>
      </c>
      <c r="AD21" s="7">
        <v>143.4</v>
      </c>
      <c r="AE21" s="7">
        <v>10.242857142857144</v>
      </c>
      <c r="AF21" s="1"/>
      <c r="AG21" s="1"/>
      <c r="AH21" s="1"/>
      <c r="AI21" s="1" t="s">
        <v>207</v>
      </c>
      <c r="AJ21" s="1" t="s">
        <v>75</v>
      </c>
      <c r="AK21" s="1"/>
      <c r="AL21" s="1"/>
      <c r="AM21" s="1"/>
      <c r="AN21" s="2"/>
      <c r="AO21" s="1"/>
      <c r="AP21" s="1"/>
      <c r="AQ21" s="1"/>
      <c r="AR21" s="1" t="s">
        <v>360</v>
      </c>
      <c r="AS21" s="6">
        <v>44804.467059511378</v>
      </c>
      <c r="AT21" s="1" t="s">
        <v>167</v>
      </c>
      <c r="AU21" s="7">
        <v>143.4</v>
      </c>
      <c r="AV21" s="5">
        <v>44781</v>
      </c>
      <c r="AW21" s="5">
        <v>44926</v>
      </c>
      <c r="AX21" s="5">
        <v>44781</v>
      </c>
      <c r="AY21" s="5">
        <v>44781</v>
      </c>
      <c r="AZ21" s="6">
        <v>44926</v>
      </c>
      <c r="BA21" s="1" t="s">
        <v>372</v>
      </c>
      <c r="BB21" s="1" t="s">
        <v>1</v>
      </c>
    </row>
    <row r="22" spans="1:54" x14ac:dyDescent="0.25">
      <c r="A22" s="4">
        <v>116</v>
      </c>
      <c r="B22" s="2" t="str">
        <f>HYPERLINK("https://my.zakupivli.pro/remote/dispatcher/state_purchase_view/37287334", "UA-2022-08-31-001963-a")</f>
        <v>UA-2022-08-31-001963-a</v>
      </c>
      <c r="C22" s="1" t="s">
        <v>250</v>
      </c>
      <c r="D22" s="1"/>
      <c r="E22" s="1" t="s">
        <v>96</v>
      </c>
      <c r="F22" s="1" t="s">
        <v>227</v>
      </c>
      <c r="G22" s="1" t="s">
        <v>329</v>
      </c>
      <c r="H22" s="1" t="s">
        <v>226</v>
      </c>
      <c r="I22" s="1" t="s">
        <v>71</v>
      </c>
      <c r="J22" s="1" t="s">
        <v>3</v>
      </c>
      <c r="K22" s="1" t="s">
        <v>3</v>
      </c>
      <c r="L22" s="1" t="s">
        <v>3</v>
      </c>
      <c r="M22" s="5">
        <v>44804</v>
      </c>
      <c r="N22" s="1"/>
      <c r="O22" s="1"/>
      <c r="P22" s="1"/>
      <c r="Q22" s="1"/>
      <c r="R22" s="1" t="s">
        <v>354</v>
      </c>
      <c r="S22" s="4">
        <v>1</v>
      </c>
      <c r="T22" s="7">
        <v>1710</v>
      </c>
      <c r="U22" s="1" t="s">
        <v>262</v>
      </c>
      <c r="V22" s="1">
        <v>2</v>
      </c>
      <c r="W22" s="7">
        <v>855</v>
      </c>
      <c r="X22" s="1" t="s">
        <v>375</v>
      </c>
      <c r="Y22" s="1" t="s">
        <v>369</v>
      </c>
      <c r="Z22" s="1" t="s">
        <v>175</v>
      </c>
      <c r="AA22" s="1" t="s">
        <v>265</v>
      </c>
      <c r="AB22" s="1" t="s">
        <v>198</v>
      </c>
      <c r="AC22" s="1" t="s">
        <v>265</v>
      </c>
      <c r="AD22" s="7">
        <v>1710</v>
      </c>
      <c r="AE22" s="7">
        <v>855</v>
      </c>
      <c r="AF22" s="1"/>
      <c r="AG22" s="1"/>
      <c r="AH22" s="1"/>
      <c r="AI22" s="1" t="s">
        <v>237</v>
      </c>
      <c r="AJ22" s="1" t="s">
        <v>81</v>
      </c>
      <c r="AK22" s="1"/>
      <c r="AL22" s="1"/>
      <c r="AM22" s="1"/>
      <c r="AN22" s="2"/>
      <c r="AO22" s="1"/>
      <c r="AP22" s="1"/>
      <c r="AQ22" s="1"/>
      <c r="AR22" s="1" t="s">
        <v>360</v>
      </c>
      <c r="AS22" s="6">
        <v>44804.459622649847</v>
      </c>
      <c r="AT22" s="1" t="s">
        <v>164</v>
      </c>
      <c r="AU22" s="7">
        <v>1710</v>
      </c>
      <c r="AV22" s="5">
        <v>44781</v>
      </c>
      <c r="AW22" s="5">
        <v>44926</v>
      </c>
      <c r="AX22" s="5">
        <v>44781</v>
      </c>
      <c r="AY22" s="5">
        <v>44781</v>
      </c>
      <c r="AZ22" s="6">
        <v>44926</v>
      </c>
      <c r="BA22" s="1" t="s">
        <v>372</v>
      </c>
      <c r="BB22" s="1" t="s">
        <v>1</v>
      </c>
    </row>
    <row r="23" spans="1:54" x14ac:dyDescent="0.25">
      <c r="A23" s="4">
        <v>117</v>
      </c>
      <c r="B23" s="2" t="str">
        <f>HYPERLINK("https://my.zakupivli.pro/remote/dispatcher/state_purchase_view/37286816", "UA-2022-08-31-001725-a")</f>
        <v>UA-2022-08-31-001725-a</v>
      </c>
      <c r="C23" s="1" t="s">
        <v>336</v>
      </c>
      <c r="D23" s="1"/>
      <c r="E23" s="1" t="s">
        <v>73</v>
      </c>
      <c r="F23" s="1" t="s">
        <v>227</v>
      </c>
      <c r="G23" s="1" t="s">
        <v>329</v>
      </c>
      <c r="H23" s="1" t="s">
        <v>226</v>
      </c>
      <c r="I23" s="1" t="s">
        <v>71</v>
      </c>
      <c r="J23" s="1" t="s">
        <v>3</v>
      </c>
      <c r="K23" s="1" t="s">
        <v>3</v>
      </c>
      <c r="L23" s="1" t="s">
        <v>3</v>
      </c>
      <c r="M23" s="5">
        <v>44804</v>
      </c>
      <c r="N23" s="1"/>
      <c r="O23" s="1"/>
      <c r="P23" s="1"/>
      <c r="Q23" s="1"/>
      <c r="R23" s="1" t="s">
        <v>354</v>
      </c>
      <c r="S23" s="4">
        <v>1</v>
      </c>
      <c r="T23" s="7">
        <v>4095</v>
      </c>
      <c r="U23" s="1" t="s">
        <v>262</v>
      </c>
      <c r="V23" s="1">
        <v>1</v>
      </c>
      <c r="W23" s="7">
        <v>4095</v>
      </c>
      <c r="X23" s="1" t="s">
        <v>375</v>
      </c>
      <c r="Y23" s="1" t="s">
        <v>369</v>
      </c>
      <c r="Z23" s="1" t="s">
        <v>175</v>
      </c>
      <c r="AA23" s="1" t="s">
        <v>265</v>
      </c>
      <c r="AB23" s="1" t="s">
        <v>198</v>
      </c>
      <c r="AC23" s="1" t="s">
        <v>265</v>
      </c>
      <c r="AD23" s="7">
        <v>4095</v>
      </c>
      <c r="AE23" s="7">
        <v>4095</v>
      </c>
      <c r="AF23" s="1"/>
      <c r="AG23" s="1"/>
      <c r="AH23" s="1"/>
      <c r="AI23" s="1" t="s">
        <v>246</v>
      </c>
      <c r="AJ23" s="1" t="s">
        <v>63</v>
      </c>
      <c r="AK23" s="1"/>
      <c r="AL23" s="1"/>
      <c r="AM23" s="1"/>
      <c r="AN23" s="2"/>
      <c r="AO23" s="1"/>
      <c r="AP23" s="1"/>
      <c r="AQ23" s="1"/>
      <c r="AR23" s="1" t="s">
        <v>360</v>
      </c>
      <c r="AS23" s="6">
        <v>44804.450279958655</v>
      </c>
      <c r="AT23" s="1" t="s">
        <v>162</v>
      </c>
      <c r="AU23" s="7">
        <v>4095</v>
      </c>
      <c r="AV23" s="1"/>
      <c r="AW23" s="5">
        <v>44926</v>
      </c>
      <c r="AX23" s="5">
        <v>44778</v>
      </c>
      <c r="AY23" s="5">
        <v>44778</v>
      </c>
      <c r="AZ23" s="6">
        <v>44926</v>
      </c>
      <c r="BA23" s="1" t="s">
        <v>372</v>
      </c>
      <c r="BB23" s="1" t="s">
        <v>1</v>
      </c>
    </row>
    <row r="24" spans="1:54" x14ac:dyDescent="0.25">
      <c r="A24" s="4">
        <v>118</v>
      </c>
      <c r="B24" s="2" t="str">
        <f>HYPERLINK("https://my.zakupivli.pro/remote/dispatcher/state_purchase_view/37286180", "UA-2022-08-31-001360-a")</f>
        <v>UA-2022-08-31-001360-a</v>
      </c>
      <c r="C24" s="1" t="s">
        <v>346</v>
      </c>
      <c r="D24" s="1"/>
      <c r="E24" s="1" t="s">
        <v>116</v>
      </c>
      <c r="F24" s="1" t="s">
        <v>227</v>
      </c>
      <c r="G24" s="1" t="s">
        <v>329</v>
      </c>
      <c r="H24" s="1" t="s">
        <v>226</v>
      </c>
      <c r="I24" s="1" t="s">
        <v>71</v>
      </c>
      <c r="J24" s="1" t="s">
        <v>3</v>
      </c>
      <c r="K24" s="1" t="s">
        <v>3</v>
      </c>
      <c r="L24" s="1" t="s">
        <v>3</v>
      </c>
      <c r="M24" s="5">
        <v>44804</v>
      </c>
      <c r="N24" s="1"/>
      <c r="O24" s="1"/>
      <c r="P24" s="1"/>
      <c r="Q24" s="1"/>
      <c r="R24" s="1" t="s">
        <v>354</v>
      </c>
      <c r="S24" s="4">
        <v>1</v>
      </c>
      <c r="T24" s="7">
        <v>1370</v>
      </c>
      <c r="U24" s="1" t="s">
        <v>262</v>
      </c>
      <c r="V24" s="1">
        <v>10</v>
      </c>
      <c r="W24" s="7">
        <v>137</v>
      </c>
      <c r="X24" s="1" t="s">
        <v>374</v>
      </c>
      <c r="Y24" s="1" t="s">
        <v>369</v>
      </c>
      <c r="Z24" s="1" t="s">
        <v>175</v>
      </c>
      <c r="AA24" s="1" t="s">
        <v>265</v>
      </c>
      <c r="AB24" s="1" t="s">
        <v>198</v>
      </c>
      <c r="AC24" s="1" t="s">
        <v>265</v>
      </c>
      <c r="AD24" s="7">
        <v>1370</v>
      </c>
      <c r="AE24" s="7">
        <v>137</v>
      </c>
      <c r="AF24" s="1"/>
      <c r="AG24" s="1"/>
      <c r="AH24" s="1"/>
      <c r="AI24" s="1" t="s">
        <v>345</v>
      </c>
      <c r="AJ24" s="1" t="s">
        <v>74</v>
      </c>
      <c r="AK24" s="1"/>
      <c r="AL24" s="1"/>
      <c r="AM24" s="1"/>
      <c r="AN24" s="2"/>
      <c r="AO24" s="1"/>
      <c r="AP24" s="1"/>
      <c r="AQ24" s="1"/>
      <c r="AR24" s="1" t="s">
        <v>360</v>
      </c>
      <c r="AS24" s="6">
        <v>44804.435276081982</v>
      </c>
      <c r="AT24" s="1" t="s">
        <v>161</v>
      </c>
      <c r="AU24" s="7">
        <v>1370</v>
      </c>
      <c r="AV24" s="5">
        <v>44775</v>
      </c>
      <c r="AW24" s="5">
        <v>44926</v>
      </c>
      <c r="AX24" s="5">
        <v>44775</v>
      </c>
      <c r="AY24" s="5">
        <v>44775</v>
      </c>
      <c r="AZ24" s="6">
        <v>44926</v>
      </c>
      <c r="BA24" s="1" t="s">
        <v>372</v>
      </c>
      <c r="BB24" s="1" t="s">
        <v>1</v>
      </c>
    </row>
    <row r="25" spans="1:54" x14ac:dyDescent="0.25">
      <c r="A25" s="4">
        <v>119</v>
      </c>
      <c r="B25" s="2" t="str">
        <f>HYPERLINK("https://my.zakupivli.pro/remote/dispatcher/state_purchase_view/37284720", "UA-2022-08-31-000629-a")</f>
        <v>UA-2022-08-31-000629-a</v>
      </c>
      <c r="C25" s="1" t="s">
        <v>188</v>
      </c>
      <c r="D25" s="1"/>
      <c r="E25" s="1" t="s">
        <v>117</v>
      </c>
      <c r="F25" s="1" t="s">
        <v>227</v>
      </c>
      <c r="G25" s="1" t="s">
        <v>329</v>
      </c>
      <c r="H25" s="1" t="s">
        <v>226</v>
      </c>
      <c r="I25" s="1" t="s">
        <v>71</v>
      </c>
      <c r="J25" s="1" t="s">
        <v>3</v>
      </c>
      <c r="K25" s="1" t="s">
        <v>3</v>
      </c>
      <c r="L25" s="1" t="s">
        <v>3</v>
      </c>
      <c r="M25" s="5">
        <v>44804</v>
      </c>
      <c r="N25" s="1"/>
      <c r="O25" s="1"/>
      <c r="P25" s="1"/>
      <c r="Q25" s="1"/>
      <c r="R25" s="1" t="s">
        <v>354</v>
      </c>
      <c r="S25" s="4">
        <v>1</v>
      </c>
      <c r="T25" s="7">
        <v>15376</v>
      </c>
      <c r="U25" s="1" t="s">
        <v>262</v>
      </c>
      <c r="V25" s="1">
        <v>64</v>
      </c>
      <c r="W25" s="7">
        <v>240.25</v>
      </c>
      <c r="X25" s="1" t="s">
        <v>375</v>
      </c>
      <c r="Y25" s="1" t="s">
        <v>369</v>
      </c>
      <c r="Z25" s="1" t="s">
        <v>175</v>
      </c>
      <c r="AA25" s="1" t="s">
        <v>265</v>
      </c>
      <c r="AB25" s="1" t="s">
        <v>198</v>
      </c>
      <c r="AC25" s="1" t="s">
        <v>265</v>
      </c>
      <c r="AD25" s="7">
        <v>15376</v>
      </c>
      <c r="AE25" s="7">
        <v>240.25</v>
      </c>
      <c r="AF25" s="1"/>
      <c r="AG25" s="1"/>
      <c r="AH25" s="1"/>
      <c r="AI25" s="1" t="s">
        <v>186</v>
      </c>
      <c r="AJ25" s="1" t="s">
        <v>82</v>
      </c>
      <c r="AK25" s="1"/>
      <c r="AL25" s="1"/>
      <c r="AM25" s="1"/>
      <c r="AN25" s="2"/>
      <c r="AO25" s="1"/>
      <c r="AP25" s="1"/>
      <c r="AQ25" s="1"/>
      <c r="AR25" s="1" t="s">
        <v>360</v>
      </c>
      <c r="AS25" s="6">
        <v>44804.399376497786</v>
      </c>
      <c r="AT25" s="1" t="s">
        <v>160</v>
      </c>
      <c r="AU25" s="7">
        <v>15376</v>
      </c>
      <c r="AV25" s="5">
        <v>44775</v>
      </c>
      <c r="AW25" s="5">
        <v>44926</v>
      </c>
      <c r="AX25" s="5">
        <v>44775</v>
      </c>
      <c r="AY25" s="5">
        <v>44775</v>
      </c>
      <c r="AZ25" s="6">
        <v>44926</v>
      </c>
      <c r="BA25" s="1" t="s">
        <v>372</v>
      </c>
      <c r="BB25" s="1" t="s">
        <v>1</v>
      </c>
    </row>
    <row r="26" spans="1:54" x14ac:dyDescent="0.25">
      <c r="A26" s="4">
        <v>120</v>
      </c>
      <c r="B26" s="2" t="str">
        <f>HYPERLINK("https://my.zakupivli.pro/remote/dispatcher/state_purchase_view/37263780", "UA-2022-08-29-008087-a")</f>
        <v>UA-2022-08-29-008087-a</v>
      </c>
      <c r="C26" s="1" t="s">
        <v>340</v>
      </c>
      <c r="D26" s="1"/>
      <c r="E26" s="1" t="s">
        <v>120</v>
      </c>
      <c r="F26" s="1" t="s">
        <v>227</v>
      </c>
      <c r="G26" s="1" t="s">
        <v>329</v>
      </c>
      <c r="H26" s="1" t="s">
        <v>226</v>
      </c>
      <c r="I26" s="1" t="s">
        <v>71</v>
      </c>
      <c r="J26" s="1" t="s">
        <v>3</v>
      </c>
      <c r="K26" s="1" t="s">
        <v>3</v>
      </c>
      <c r="L26" s="1" t="s">
        <v>3</v>
      </c>
      <c r="M26" s="5">
        <v>44802</v>
      </c>
      <c r="N26" s="1"/>
      <c r="O26" s="1"/>
      <c r="P26" s="1"/>
      <c r="Q26" s="1"/>
      <c r="R26" s="1" t="s">
        <v>354</v>
      </c>
      <c r="S26" s="4">
        <v>1</v>
      </c>
      <c r="T26" s="7">
        <v>1852</v>
      </c>
      <c r="U26" s="1" t="s">
        <v>262</v>
      </c>
      <c r="V26" s="1">
        <v>1</v>
      </c>
      <c r="W26" s="7">
        <v>1852</v>
      </c>
      <c r="X26" s="1" t="s">
        <v>375</v>
      </c>
      <c r="Y26" s="1" t="s">
        <v>369</v>
      </c>
      <c r="Z26" s="1" t="s">
        <v>175</v>
      </c>
      <c r="AA26" s="1" t="s">
        <v>265</v>
      </c>
      <c r="AB26" s="1" t="s">
        <v>198</v>
      </c>
      <c r="AC26" s="1" t="s">
        <v>265</v>
      </c>
      <c r="AD26" s="7">
        <v>1852</v>
      </c>
      <c r="AE26" s="7">
        <v>1852</v>
      </c>
      <c r="AF26" s="1"/>
      <c r="AG26" s="1"/>
      <c r="AH26" s="1"/>
      <c r="AI26" s="1" t="s">
        <v>207</v>
      </c>
      <c r="AJ26" s="1" t="s">
        <v>75</v>
      </c>
      <c r="AK26" s="1"/>
      <c r="AL26" s="1"/>
      <c r="AM26" s="1"/>
      <c r="AN26" s="2"/>
      <c r="AO26" s="1"/>
      <c r="AP26" s="1"/>
      <c r="AQ26" s="1"/>
      <c r="AR26" s="1" t="s">
        <v>360</v>
      </c>
      <c r="AS26" s="6">
        <v>44802.689606728774</v>
      </c>
      <c r="AT26" s="1" t="s">
        <v>159</v>
      </c>
      <c r="AU26" s="7">
        <v>1852</v>
      </c>
      <c r="AV26" s="1"/>
      <c r="AW26" s="5">
        <v>44926</v>
      </c>
      <c r="AX26" s="5">
        <v>44774</v>
      </c>
      <c r="AY26" s="5">
        <v>44774</v>
      </c>
      <c r="AZ26" s="6">
        <v>44926</v>
      </c>
      <c r="BA26" s="1" t="s">
        <v>372</v>
      </c>
      <c r="BB26" s="1" t="s">
        <v>1</v>
      </c>
    </row>
    <row r="27" spans="1:54" x14ac:dyDescent="0.25">
      <c r="A27" s="4">
        <v>121</v>
      </c>
      <c r="B27" s="2" t="str">
        <f>HYPERLINK("https://my.zakupivli.pro/remote/dispatcher/state_purchase_view/37263116", "UA-2022-08-29-007753-a")</f>
        <v>UA-2022-08-29-007753-a</v>
      </c>
      <c r="C27" s="1" t="s">
        <v>215</v>
      </c>
      <c r="D27" s="1"/>
      <c r="E27" s="1" t="s">
        <v>119</v>
      </c>
      <c r="F27" s="1" t="s">
        <v>227</v>
      </c>
      <c r="G27" s="1" t="s">
        <v>329</v>
      </c>
      <c r="H27" s="1" t="s">
        <v>226</v>
      </c>
      <c r="I27" s="1" t="s">
        <v>71</v>
      </c>
      <c r="J27" s="1" t="s">
        <v>3</v>
      </c>
      <c r="K27" s="1" t="s">
        <v>3</v>
      </c>
      <c r="L27" s="1" t="s">
        <v>3</v>
      </c>
      <c r="M27" s="5">
        <v>44802</v>
      </c>
      <c r="N27" s="1"/>
      <c r="O27" s="1"/>
      <c r="P27" s="1"/>
      <c r="Q27" s="1"/>
      <c r="R27" s="1" t="s">
        <v>354</v>
      </c>
      <c r="S27" s="4">
        <v>1</v>
      </c>
      <c r="T27" s="7">
        <v>9100</v>
      </c>
      <c r="U27" s="1" t="s">
        <v>262</v>
      </c>
      <c r="V27" s="1">
        <v>1</v>
      </c>
      <c r="W27" s="7">
        <v>9100</v>
      </c>
      <c r="X27" s="1" t="s">
        <v>363</v>
      </c>
      <c r="Y27" s="1" t="s">
        <v>369</v>
      </c>
      <c r="Z27" s="1" t="s">
        <v>175</v>
      </c>
      <c r="AA27" s="1" t="s">
        <v>265</v>
      </c>
      <c r="AB27" s="1" t="s">
        <v>198</v>
      </c>
      <c r="AC27" s="1" t="s">
        <v>265</v>
      </c>
      <c r="AD27" s="7">
        <v>9100</v>
      </c>
      <c r="AE27" s="7">
        <v>9100</v>
      </c>
      <c r="AF27" s="1"/>
      <c r="AG27" s="1"/>
      <c r="AH27" s="1"/>
      <c r="AI27" s="1" t="s">
        <v>189</v>
      </c>
      <c r="AJ27" s="1" t="s">
        <v>78</v>
      </c>
      <c r="AK27" s="1"/>
      <c r="AL27" s="1"/>
      <c r="AM27" s="1"/>
      <c r="AN27" s="2"/>
      <c r="AO27" s="1"/>
      <c r="AP27" s="1"/>
      <c r="AQ27" s="1"/>
      <c r="AR27" s="1" t="s">
        <v>360</v>
      </c>
      <c r="AS27" s="6">
        <v>44802.676418110095</v>
      </c>
      <c r="AT27" s="1" t="s">
        <v>156</v>
      </c>
      <c r="AU27" s="7">
        <v>9100</v>
      </c>
      <c r="AV27" s="1"/>
      <c r="AW27" s="5">
        <v>44926</v>
      </c>
      <c r="AX27" s="5">
        <v>44774</v>
      </c>
      <c r="AY27" s="5">
        <v>44774</v>
      </c>
      <c r="AZ27" s="6">
        <v>44926</v>
      </c>
      <c r="BA27" s="1" t="s">
        <v>372</v>
      </c>
      <c r="BB27" s="1" t="s">
        <v>1</v>
      </c>
    </row>
    <row r="28" spans="1:54" x14ac:dyDescent="0.25">
      <c r="A28" s="4">
        <v>122</v>
      </c>
      <c r="B28" s="2" t="str">
        <f>HYPERLINK("https://my.zakupivli.pro/remote/dispatcher/state_purchase_view/37262147", "UA-2022-08-29-007236-a")</f>
        <v>UA-2022-08-29-007236-a</v>
      </c>
      <c r="C28" s="1" t="s">
        <v>254</v>
      </c>
      <c r="D28" s="1"/>
      <c r="E28" s="1" t="s">
        <v>158</v>
      </c>
      <c r="F28" s="1" t="s">
        <v>227</v>
      </c>
      <c r="G28" s="1" t="s">
        <v>329</v>
      </c>
      <c r="H28" s="1" t="s">
        <v>226</v>
      </c>
      <c r="I28" s="1" t="s">
        <v>71</v>
      </c>
      <c r="J28" s="1" t="s">
        <v>3</v>
      </c>
      <c r="K28" s="1" t="s">
        <v>3</v>
      </c>
      <c r="L28" s="1" t="s">
        <v>3</v>
      </c>
      <c r="M28" s="5">
        <v>44802</v>
      </c>
      <c r="N28" s="1"/>
      <c r="O28" s="1"/>
      <c r="P28" s="1"/>
      <c r="Q28" s="1"/>
      <c r="R28" s="1" t="s">
        <v>354</v>
      </c>
      <c r="S28" s="4">
        <v>1</v>
      </c>
      <c r="T28" s="7">
        <v>6298.69</v>
      </c>
      <c r="U28" s="1" t="s">
        <v>262</v>
      </c>
      <c r="V28" s="1">
        <v>35</v>
      </c>
      <c r="W28" s="7">
        <v>179.96</v>
      </c>
      <c r="X28" s="1" t="s">
        <v>371</v>
      </c>
      <c r="Y28" s="1" t="s">
        <v>369</v>
      </c>
      <c r="Z28" s="1" t="s">
        <v>175</v>
      </c>
      <c r="AA28" s="1" t="s">
        <v>265</v>
      </c>
      <c r="AB28" s="1" t="s">
        <v>198</v>
      </c>
      <c r="AC28" s="1" t="s">
        <v>265</v>
      </c>
      <c r="AD28" s="7">
        <v>6298.69</v>
      </c>
      <c r="AE28" s="7">
        <v>179.96257142857141</v>
      </c>
      <c r="AF28" s="1"/>
      <c r="AG28" s="1"/>
      <c r="AH28" s="1"/>
      <c r="AI28" s="1" t="s">
        <v>235</v>
      </c>
      <c r="AJ28" s="1" t="s">
        <v>10</v>
      </c>
      <c r="AK28" s="1"/>
      <c r="AL28" s="1"/>
      <c r="AM28" s="1"/>
      <c r="AN28" s="2"/>
      <c r="AO28" s="1"/>
      <c r="AP28" s="1"/>
      <c r="AQ28" s="1"/>
      <c r="AR28" s="1" t="s">
        <v>360</v>
      </c>
      <c r="AS28" s="6">
        <v>44802.658597650552</v>
      </c>
      <c r="AT28" s="1" t="s">
        <v>143</v>
      </c>
      <c r="AU28" s="7">
        <v>6298.69</v>
      </c>
      <c r="AV28" s="1"/>
      <c r="AW28" s="5">
        <v>44926</v>
      </c>
      <c r="AX28" s="5">
        <v>44771</v>
      </c>
      <c r="AY28" s="5">
        <v>44771</v>
      </c>
      <c r="AZ28" s="6">
        <v>44926</v>
      </c>
      <c r="BA28" s="1" t="s">
        <v>372</v>
      </c>
      <c r="BB28" s="1" t="s">
        <v>1</v>
      </c>
    </row>
    <row r="29" spans="1:54" x14ac:dyDescent="0.25">
      <c r="A29" s="4">
        <v>123</v>
      </c>
      <c r="B29" s="2" t="str">
        <f>HYPERLINK("https://my.zakupivli.pro/remote/dispatcher/state_purchase_view/37260180", "UA-2022-08-29-006251-a")</f>
        <v>UA-2022-08-29-006251-a</v>
      </c>
      <c r="C29" s="1" t="s">
        <v>286</v>
      </c>
      <c r="D29" s="1"/>
      <c r="E29" s="1" t="s">
        <v>146</v>
      </c>
      <c r="F29" s="1" t="s">
        <v>227</v>
      </c>
      <c r="G29" s="1" t="s">
        <v>329</v>
      </c>
      <c r="H29" s="1" t="s">
        <v>226</v>
      </c>
      <c r="I29" s="1" t="s">
        <v>71</v>
      </c>
      <c r="J29" s="1" t="s">
        <v>3</v>
      </c>
      <c r="K29" s="1" t="s">
        <v>3</v>
      </c>
      <c r="L29" s="1" t="s">
        <v>3</v>
      </c>
      <c r="M29" s="5">
        <v>44802</v>
      </c>
      <c r="N29" s="1"/>
      <c r="O29" s="1"/>
      <c r="P29" s="1"/>
      <c r="Q29" s="1"/>
      <c r="R29" s="1" t="s">
        <v>354</v>
      </c>
      <c r="S29" s="4">
        <v>1</v>
      </c>
      <c r="T29" s="7">
        <v>1300</v>
      </c>
      <c r="U29" s="1" t="s">
        <v>262</v>
      </c>
      <c r="V29" s="1">
        <v>1</v>
      </c>
      <c r="W29" s="7">
        <v>1300</v>
      </c>
      <c r="X29" s="1" t="s">
        <v>371</v>
      </c>
      <c r="Y29" s="1" t="s">
        <v>369</v>
      </c>
      <c r="Z29" s="1" t="s">
        <v>175</v>
      </c>
      <c r="AA29" s="1" t="s">
        <v>265</v>
      </c>
      <c r="AB29" s="1" t="s">
        <v>198</v>
      </c>
      <c r="AC29" s="1" t="s">
        <v>265</v>
      </c>
      <c r="AD29" s="7">
        <v>1300</v>
      </c>
      <c r="AE29" s="7">
        <v>1300</v>
      </c>
      <c r="AF29" s="1"/>
      <c r="AG29" s="1"/>
      <c r="AH29" s="1"/>
      <c r="AI29" s="1" t="s">
        <v>184</v>
      </c>
      <c r="AJ29" s="1" t="s">
        <v>34</v>
      </c>
      <c r="AK29" s="1"/>
      <c r="AL29" s="1"/>
      <c r="AM29" s="1"/>
      <c r="AN29" s="2"/>
      <c r="AO29" s="1"/>
      <c r="AP29" s="1"/>
      <c r="AQ29" s="1"/>
      <c r="AR29" s="1" t="s">
        <v>360</v>
      </c>
      <c r="AS29" s="6">
        <v>44802.625230760692</v>
      </c>
      <c r="AT29" s="1" t="s">
        <v>72</v>
      </c>
      <c r="AU29" s="7">
        <v>1300</v>
      </c>
      <c r="AV29" s="1"/>
      <c r="AW29" s="5">
        <v>44926</v>
      </c>
      <c r="AX29" s="5">
        <v>44704</v>
      </c>
      <c r="AY29" s="5">
        <v>44704</v>
      </c>
      <c r="AZ29" s="6">
        <v>44926</v>
      </c>
      <c r="BA29" s="1" t="s">
        <v>372</v>
      </c>
      <c r="BB29" s="1" t="s">
        <v>1</v>
      </c>
    </row>
    <row r="30" spans="1:54" x14ac:dyDescent="0.25">
      <c r="A30" s="4">
        <v>124</v>
      </c>
      <c r="B30" s="2" t="str">
        <f>HYPERLINK("https://my.zakupivli.pro/remote/dispatcher/state_purchase_view/37259756", "UA-2022-08-29-005971-a")</f>
        <v>UA-2022-08-29-005971-a</v>
      </c>
      <c r="C30" s="1" t="s">
        <v>331</v>
      </c>
      <c r="D30" s="1"/>
      <c r="E30" s="1" t="s">
        <v>145</v>
      </c>
      <c r="F30" s="1" t="s">
        <v>227</v>
      </c>
      <c r="G30" s="1" t="s">
        <v>329</v>
      </c>
      <c r="H30" s="1" t="s">
        <v>226</v>
      </c>
      <c r="I30" s="1" t="s">
        <v>71</v>
      </c>
      <c r="J30" s="1" t="s">
        <v>3</v>
      </c>
      <c r="K30" s="1" t="s">
        <v>3</v>
      </c>
      <c r="L30" s="1" t="s">
        <v>3</v>
      </c>
      <c r="M30" s="5">
        <v>44802</v>
      </c>
      <c r="N30" s="1"/>
      <c r="O30" s="1"/>
      <c r="P30" s="1"/>
      <c r="Q30" s="1"/>
      <c r="R30" s="1" t="s">
        <v>354</v>
      </c>
      <c r="S30" s="4">
        <v>1</v>
      </c>
      <c r="T30" s="7">
        <v>1045.93</v>
      </c>
      <c r="U30" s="1" t="s">
        <v>262</v>
      </c>
      <c r="V30" s="1">
        <v>1</v>
      </c>
      <c r="W30" s="7">
        <v>1045.93</v>
      </c>
      <c r="X30" s="1" t="s">
        <v>371</v>
      </c>
      <c r="Y30" s="1" t="s">
        <v>369</v>
      </c>
      <c r="Z30" s="1" t="s">
        <v>175</v>
      </c>
      <c r="AA30" s="1" t="s">
        <v>265</v>
      </c>
      <c r="AB30" s="1" t="s">
        <v>198</v>
      </c>
      <c r="AC30" s="1" t="s">
        <v>265</v>
      </c>
      <c r="AD30" s="7">
        <v>1045.93</v>
      </c>
      <c r="AE30" s="7">
        <v>1045.93</v>
      </c>
      <c r="AF30" s="1"/>
      <c r="AG30" s="1"/>
      <c r="AH30" s="1"/>
      <c r="AI30" s="1" t="s">
        <v>328</v>
      </c>
      <c r="AJ30" s="1" t="s">
        <v>11</v>
      </c>
      <c r="AK30" s="1"/>
      <c r="AL30" s="1"/>
      <c r="AM30" s="1"/>
      <c r="AN30" s="2"/>
      <c r="AO30" s="1"/>
      <c r="AP30" s="1"/>
      <c r="AQ30" s="1"/>
      <c r="AR30" s="1" t="s">
        <v>360</v>
      </c>
      <c r="AS30" s="6">
        <v>44802.615524325127</v>
      </c>
      <c r="AT30" s="1" t="s">
        <v>154</v>
      </c>
      <c r="AU30" s="7">
        <v>1045.93</v>
      </c>
      <c r="AV30" s="1"/>
      <c r="AW30" s="5">
        <v>44926</v>
      </c>
      <c r="AX30" s="5">
        <v>44767</v>
      </c>
      <c r="AY30" s="5">
        <v>44767</v>
      </c>
      <c r="AZ30" s="6">
        <v>44926</v>
      </c>
      <c r="BA30" s="1" t="s">
        <v>372</v>
      </c>
      <c r="BB30" s="1" t="s">
        <v>1</v>
      </c>
    </row>
    <row r="31" spans="1:54" x14ac:dyDescent="0.25">
      <c r="A31" s="4">
        <v>125</v>
      </c>
      <c r="B31" s="2" t="str">
        <f>HYPERLINK("https://my.zakupivli.pro/remote/dispatcher/state_purchase_view/37256444", "UA-2022-08-29-004348-a")</f>
        <v>UA-2022-08-29-004348-a</v>
      </c>
      <c r="C31" s="1" t="s">
        <v>330</v>
      </c>
      <c r="D31" s="1"/>
      <c r="E31" s="1" t="s">
        <v>127</v>
      </c>
      <c r="F31" s="1" t="s">
        <v>227</v>
      </c>
      <c r="G31" s="1" t="s">
        <v>329</v>
      </c>
      <c r="H31" s="1" t="s">
        <v>226</v>
      </c>
      <c r="I31" s="1" t="s">
        <v>71</v>
      </c>
      <c r="J31" s="1" t="s">
        <v>3</v>
      </c>
      <c r="K31" s="1" t="s">
        <v>3</v>
      </c>
      <c r="L31" s="1" t="s">
        <v>3</v>
      </c>
      <c r="M31" s="5">
        <v>44802</v>
      </c>
      <c r="N31" s="1"/>
      <c r="O31" s="1"/>
      <c r="P31" s="1"/>
      <c r="Q31" s="1"/>
      <c r="R31" s="1" t="s">
        <v>354</v>
      </c>
      <c r="S31" s="4">
        <v>1</v>
      </c>
      <c r="T31" s="7">
        <v>1955</v>
      </c>
      <c r="U31" s="1" t="s">
        <v>262</v>
      </c>
      <c r="V31" s="1">
        <v>12</v>
      </c>
      <c r="W31" s="7">
        <v>162.91999999999999</v>
      </c>
      <c r="X31" s="1" t="s">
        <v>375</v>
      </c>
      <c r="Y31" s="1" t="s">
        <v>369</v>
      </c>
      <c r="Z31" s="1" t="s">
        <v>175</v>
      </c>
      <c r="AA31" s="1" t="s">
        <v>265</v>
      </c>
      <c r="AB31" s="1" t="s">
        <v>198</v>
      </c>
      <c r="AC31" s="1" t="s">
        <v>265</v>
      </c>
      <c r="AD31" s="7">
        <v>1955</v>
      </c>
      <c r="AE31" s="7">
        <v>162.91666666666666</v>
      </c>
      <c r="AF31" s="1"/>
      <c r="AG31" s="1"/>
      <c r="AH31" s="1"/>
      <c r="AI31" s="1" t="s">
        <v>247</v>
      </c>
      <c r="AJ31" s="1" t="s">
        <v>89</v>
      </c>
      <c r="AK31" s="1"/>
      <c r="AL31" s="1"/>
      <c r="AM31" s="1"/>
      <c r="AN31" s="2"/>
      <c r="AO31" s="1"/>
      <c r="AP31" s="1"/>
      <c r="AQ31" s="1"/>
      <c r="AR31" s="1" t="s">
        <v>360</v>
      </c>
      <c r="AS31" s="6">
        <v>44802.543584733867</v>
      </c>
      <c r="AT31" s="1" t="s">
        <v>18</v>
      </c>
      <c r="AU31" s="7">
        <v>1955</v>
      </c>
      <c r="AV31" s="1"/>
      <c r="AW31" s="5">
        <v>44926</v>
      </c>
      <c r="AX31" s="5">
        <v>44761</v>
      </c>
      <c r="AY31" s="5">
        <v>44761</v>
      </c>
      <c r="AZ31" s="6">
        <v>44926</v>
      </c>
      <c r="BA31" s="1" t="s">
        <v>372</v>
      </c>
      <c r="BB31" s="1" t="s">
        <v>1</v>
      </c>
    </row>
    <row r="32" spans="1:54" x14ac:dyDescent="0.25">
      <c r="A32" s="4">
        <v>126</v>
      </c>
      <c r="B32" s="2" t="str">
        <f>HYPERLINK("https://my.zakupivli.pro/remote/dispatcher/state_purchase_view/37256033", "UA-2022-08-29-004127-a")</f>
        <v>UA-2022-08-29-004127-a</v>
      </c>
      <c r="C32" s="1" t="s">
        <v>294</v>
      </c>
      <c r="D32" s="1"/>
      <c r="E32" s="1" t="s">
        <v>158</v>
      </c>
      <c r="F32" s="1" t="s">
        <v>227</v>
      </c>
      <c r="G32" s="1" t="s">
        <v>329</v>
      </c>
      <c r="H32" s="1" t="s">
        <v>226</v>
      </c>
      <c r="I32" s="1" t="s">
        <v>71</v>
      </c>
      <c r="J32" s="1" t="s">
        <v>3</v>
      </c>
      <c r="K32" s="1" t="s">
        <v>3</v>
      </c>
      <c r="L32" s="1" t="s">
        <v>3</v>
      </c>
      <c r="M32" s="5">
        <v>44802</v>
      </c>
      <c r="N32" s="1"/>
      <c r="O32" s="1"/>
      <c r="P32" s="1"/>
      <c r="Q32" s="1"/>
      <c r="R32" s="1" t="s">
        <v>354</v>
      </c>
      <c r="S32" s="4">
        <v>1</v>
      </c>
      <c r="T32" s="7">
        <v>7875.42</v>
      </c>
      <c r="U32" s="1" t="s">
        <v>262</v>
      </c>
      <c r="V32" s="1">
        <v>35</v>
      </c>
      <c r="W32" s="7">
        <v>225.01</v>
      </c>
      <c r="X32" s="1" t="s">
        <v>366</v>
      </c>
      <c r="Y32" s="1" t="s">
        <v>369</v>
      </c>
      <c r="Z32" s="1" t="s">
        <v>175</v>
      </c>
      <c r="AA32" s="1" t="s">
        <v>329</v>
      </c>
      <c r="AB32" s="1" t="s">
        <v>198</v>
      </c>
      <c r="AC32" s="1" t="s">
        <v>265</v>
      </c>
      <c r="AD32" s="7">
        <v>7875.42</v>
      </c>
      <c r="AE32" s="7">
        <v>225.012</v>
      </c>
      <c r="AF32" s="1"/>
      <c r="AG32" s="1"/>
      <c r="AH32" s="1"/>
      <c r="AI32" s="1" t="s">
        <v>204</v>
      </c>
      <c r="AJ32" s="1" t="s">
        <v>107</v>
      </c>
      <c r="AK32" s="1"/>
      <c r="AL32" s="1"/>
      <c r="AM32" s="1"/>
      <c r="AN32" s="2"/>
      <c r="AO32" s="1"/>
      <c r="AP32" s="1"/>
      <c r="AQ32" s="1"/>
      <c r="AR32" s="1" t="s">
        <v>360</v>
      </c>
      <c r="AS32" s="6">
        <v>44802.532950617191</v>
      </c>
      <c r="AT32" s="1" t="s">
        <v>134</v>
      </c>
      <c r="AU32" s="7">
        <v>7875.42</v>
      </c>
      <c r="AV32" s="1"/>
      <c r="AW32" s="5">
        <v>44926</v>
      </c>
      <c r="AX32" s="5">
        <v>44747</v>
      </c>
      <c r="AY32" s="5">
        <v>44747</v>
      </c>
      <c r="AZ32" s="6">
        <v>44926</v>
      </c>
      <c r="BA32" s="1" t="s">
        <v>372</v>
      </c>
      <c r="BB32" s="1" t="s">
        <v>1</v>
      </c>
    </row>
    <row r="33" spans="1:54" x14ac:dyDescent="0.25">
      <c r="A33" s="4">
        <v>127</v>
      </c>
      <c r="B33" s="2" t="str">
        <f>HYPERLINK("https://my.zakupivli.pro/remote/dispatcher/state_purchase_view/37255773", "UA-2022-08-29-003974-a")</f>
        <v>UA-2022-08-29-003974-a</v>
      </c>
      <c r="C33" s="1" t="s">
        <v>280</v>
      </c>
      <c r="D33" s="1"/>
      <c r="E33" s="1" t="s">
        <v>145</v>
      </c>
      <c r="F33" s="1" t="s">
        <v>227</v>
      </c>
      <c r="G33" s="1" t="s">
        <v>329</v>
      </c>
      <c r="H33" s="1" t="s">
        <v>226</v>
      </c>
      <c r="I33" s="1" t="s">
        <v>71</v>
      </c>
      <c r="J33" s="1" t="s">
        <v>3</v>
      </c>
      <c r="K33" s="1" t="s">
        <v>3</v>
      </c>
      <c r="L33" s="1" t="s">
        <v>3</v>
      </c>
      <c r="M33" s="5">
        <v>44802</v>
      </c>
      <c r="N33" s="1"/>
      <c r="O33" s="1"/>
      <c r="P33" s="1"/>
      <c r="Q33" s="1"/>
      <c r="R33" s="1" t="s">
        <v>354</v>
      </c>
      <c r="S33" s="4">
        <v>1</v>
      </c>
      <c r="T33" s="7">
        <v>278.77</v>
      </c>
      <c r="U33" s="1" t="s">
        <v>262</v>
      </c>
      <c r="V33" s="1">
        <v>4</v>
      </c>
      <c r="W33" s="7">
        <v>69.69</v>
      </c>
      <c r="X33" s="1" t="s">
        <v>375</v>
      </c>
      <c r="Y33" s="1" t="s">
        <v>369</v>
      </c>
      <c r="Z33" s="1" t="s">
        <v>175</v>
      </c>
      <c r="AA33" s="1" t="s">
        <v>329</v>
      </c>
      <c r="AB33" s="1" t="s">
        <v>198</v>
      </c>
      <c r="AC33" s="1" t="s">
        <v>265</v>
      </c>
      <c r="AD33" s="7">
        <v>278.77</v>
      </c>
      <c r="AE33" s="7">
        <v>69.692499999999995</v>
      </c>
      <c r="AF33" s="1"/>
      <c r="AG33" s="1"/>
      <c r="AH33" s="1"/>
      <c r="AI33" s="1" t="s">
        <v>205</v>
      </c>
      <c r="AJ33" s="1" t="s">
        <v>5</v>
      </c>
      <c r="AK33" s="1"/>
      <c r="AL33" s="1"/>
      <c r="AM33" s="1"/>
      <c r="AN33" s="2"/>
      <c r="AO33" s="1"/>
      <c r="AP33" s="1"/>
      <c r="AQ33" s="1"/>
      <c r="AR33" s="1" t="s">
        <v>360</v>
      </c>
      <c r="AS33" s="6">
        <v>44802.526586253261</v>
      </c>
      <c r="AT33" s="1" t="s">
        <v>26</v>
      </c>
      <c r="AU33" s="7">
        <v>278.77</v>
      </c>
      <c r="AV33" s="1"/>
      <c r="AW33" s="5">
        <v>44926</v>
      </c>
      <c r="AX33" s="5">
        <v>44753</v>
      </c>
      <c r="AY33" s="5">
        <v>44753</v>
      </c>
      <c r="AZ33" s="6">
        <v>44926</v>
      </c>
      <c r="BA33" s="1" t="s">
        <v>372</v>
      </c>
      <c r="BB33" s="1" t="s">
        <v>1</v>
      </c>
    </row>
    <row r="34" spans="1:54" x14ac:dyDescent="0.25">
      <c r="A34" s="4">
        <v>128</v>
      </c>
      <c r="B34" s="2" t="str">
        <f>HYPERLINK("https://my.zakupivli.pro/remote/dispatcher/state_purchase_view/37255289", "UA-2022-08-29-003742-a")</f>
        <v>UA-2022-08-29-003742-a</v>
      </c>
      <c r="C34" s="1" t="s">
        <v>325</v>
      </c>
      <c r="D34" s="1"/>
      <c r="E34" s="1" t="s">
        <v>122</v>
      </c>
      <c r="F34" s="1" t="s">
        <v>227</v>
      </c>
      <c r="G34" s="1" t="s">
        <v>329</v>
      </c>
      <c r="H34" s="1" t="s">
        <v>226</v>
      </c>
      <c r="I34" s="1" t="s">
        <v>71</v>
      </c>
      <c r="J34" s="1" t="s">
        <v>3</v>
      </c>
      <c r="K34" s="1" t="s">
        <v>3</v>
      </c>
      <c r="L34" s="1" t="s">
        <v>3</v>
      </c>
      <c r="M34" s="5">
        <v>44802</v>
      </c>
      <c r="N34" s="1"/>
      <c r="O34" s="1"/>
      <c r="P34" s="1"/>
      <c r="Q34" s="1"/>
      <c r="R34" s="1" t="s">
        <v>354</v>
      </c>
      <c r="S34" s="4">
        <v>1</v>
      </c>
      <c r="T34" s="7">
        <v>2791.81</v>
      </c>
      <c r="U34" s="1" t="s">
        <v>262</v>
      </c>
      <c r="V34" s="1">
        <v>1</v>
      </c>
      <c r="W34" s="7">
        <v>2791.81</v>
      </c>
      <c r="X34" s="1" t="s">
        <v>371</v>
      </c>
      <c r="Y34" s="1" t="s">
        <v>369</v>
      </c>
      <c r="Z34" s="1" t="s">
        <v>175</v>
      </c>
      <c r="AA34" s="1" t="s">
        <v>265</v>
      </c>
      <c r="AB34" s="1" t="s">
        <v>198</v>
      </c>
      <c r="AC34" s="1" t="s">
        <v>265</v>
      </c>
      <c r="AD34" s="7">
        <v>2791.81</v>
      </c>
      <c r="AE34" s="7">
        <v>2791.81</v>
      </c>
      <c r="AF34" s="1"/>
      <c r="AG34" s="1"/>
      <c r="AH34" s="1"/>
      <c r="AI34" s="1" t="s">
        <v>328</v>
      </c>
      <c r="AJ34" s="1" t="s">
        <v>11</v>
      </c>
      <c r="AK34" s="1"/>
      <c r="AL34" s="1"/>
      <c r="AM34" s="1"/>
      <c r="AN34" s="2"/>
      <c r="AO34" s="1"/>
      <c r="AP34" s="1"/>
      <c r="AQ34" s="1"/>
      <c r="AR34" s="1" t="s">
        <v>360</v>
      </c>
      <c r="AS34" s="6">
        <v>44802.516114931386</v>
      </c>
      <c r="AT34" s="1" t="s">
        <v>150</v>
      </c>
      <c r="AU34" s="7">
        <v>2791.81</v>
      </c>
      <c r="AV34" s="1"/>
      <c r="AW34" s="5">
        <v>44926</v>
      </c>
      <c r="AX34" s="5">
        <v>44746</v>
      </c>
      <c r="AY34" s="5">
        <v>44746</v>
      </c>
      <c r="AZ34" s="6">
        <v>44926</v>
      </c>
      <c r="BA34" s="1" t="s">
        <v>372</v>
      </c>
      <c r="BB34" s="1" t="s">
        <v>1</v>
      </c>
    </row>
    <row r="35" spans="1:54" x14ac:dyDescent="0.25">
      <c r="A35" s="4">
        <v>129</v>
      </c>
      <c r="B35" s="2" t="str">
        <f>HYPERLINK("https://my.zakupivli.pro/remote/dispatcher/state_purchase_view/37254952", "UA-2022-08-29-003575-a")</f>
        <v>UA-2022-08-29-003575-a</v>
      </c>
      <c r="C35" s="1" t="s">
        <v>255</v>
      </c>
      <c r="D35" s="1"/>
      <c r="E35" s="1" t="s">
        <v>110</v>
      </c>
      <c r="F35" s="1" t="s">
        <v>227</v>
      </c>
      <c r="G35" s="1" t="s">
        <v>329</v>
      </c>
      <c r="H35" s="1" t="s">
        <v>226</v>
      </c>
      <c r="I35" s="1" t="s">
        <v>71</v>
      </c>
      <c r="J35" s="1" t="s">
        <v>3</v>
      </c>
      <c r="K35" s="1" t="s">
        <v>3</v>
      </c>
      <c r="L35" s="1" t="s">
        <v>3</v>
      </c>
      <c r="M35" s="5">
        <v>44802</v>
      </c>
      <c r="N35" s="1"/>
      <c r="O35" s="1"/>
      <c r="P35" s="1"/>
      <c r="Q35" s="1"/>
      <c r="R35" s="1" t="s">
        <v>354</v>
      </c>
      <c r="S35" s="4">
        <v>1</v>
      </c>
      <c r="T35" s="7">
        <v>2000</v>
      </c>
      <c r="U35" s="1" t="s">
        <v>262</v>
      </c>
      <c r="V35" s="1">
        <v>105</v>
      </c>
      <c r="W35" s="7">
        <v>19.05</v>
      </c>
      <c r="X35" s="1" t="s">
        <v>375</v>
      </c>
      <c r="Y35" s="1" t="s">
        <v>369</v>
      </c>
      <c r="Z35" s="1" t="s">
        <v>175</v>
      </c>
      <c r="AA35" s="1" t="s">
        <v>265</v>
      </c>
      <c r="AB35" s="1" t="s">
        <v>198</v>
      </c>
      <c r="AC35" s="1" t="s">
        <v>265</v>
      </c>
      <c r="AD35" s="7">
        <v>2000</v>
      </c>
      <c r="AE35" s="7">
        <v>19.047619047619047</v>
      </c>
      <c r="AF35" s="1"/>
      <c r="AG35" s="1"/>
      <c r="AH35" s="1"/>
      <c r="AI35" s="1" t="s">
        <v>200</v>
      </c>
      <c r="AJ35" s="1" t="s">
        <v>69</v>
      </c>
      <c r="AK35" s="1"/>
      <c r="AL35" s="1"/>
      <c r="AM35" s="1"/>
      <c r="AN35" s="2"/>
      <c r="AO35" s="1"/>
      <c r="AP35" s="1"/>
      <c r="AQ35" s="1"/>
      <c r="AR35" s="1" t="s">
        <v>360</v>
      </c>
      <c r="AS35" s="6">
        <v>44802.507689467973</v>
      </c>
      <c r="AT35" s="1" t="s">
        <v>149</v>
      </c>
      <c r="AU35" s="7">
        <v>2000</v>
      </c>
      <c r="AV35" s="1"/>
      <c r="AW35" s="5">
        <v>44926</v>
      </c>
      <c r="AX35" s="5">
        <v>44725</v>
      </c>
      <c r="AY35" s="5">
        <v>44725</v>
      </c>
      <c r="AZ35" s="6">
        <v>44926</v>
      </c>
      <c r="BA35" s="1" t="s">
        <v>372</v>
      </c>
      <c r="BB35" s="1" t="s">
        <v>1</v>
      </c>
    </row>
    <row r="36" spans="1:54" x14ac:dyDescent="0.25">
      <c r="A36" s="4">
        <v>130</v>
      </c>
      <c r="B36" s="2" t="str">
        <f>HYPERLINK("https://my.zakupivli.pro/remote/dispatcher/state_purchase_view/37252861", "UA-2022-08-29-002498-a")</f>
        <v>UA-2022-08-29-002498-a</v>
      </c>
      <c r="C36" s="1" t="s">
        <v>285</v>
      </c>
      <c r="D36" s="1"/>
      <c r="E36" s="1" t="s">
        <v>147</v>
      </c>
      <c r="F36" s="1" t="s">
        <v>227</v>
      </c>
      <c r="G36" s="1" t="s">
        <v>329</v>
      </c>
      <c r="H36" s="1" t="s">
        <v>226</v>
      </c>
      <c r="I36" s="1" t="s">
        <v>71</v>
      </c>
      <c r="J36" s="1" t="s">
        <v>3</v>
      </c>
      <c r="K36" s="1" t="s">
        <v>3</v>
      </c>
      <c r="L36" s="1" t="s">
        <v>3</v>
      </c>
      <c r="M36" s="5">
        <v>44802</v>
      </c>
      <c r="N36" s="1"/>
      <c r="O36" s="1"/>
      <c r="P36" s="1"/>
      <c r="Q36" s="1"/>
      <c r="R36" s="1" t="s">
        <v>354</v>
      </c>
      <c r="S36" s="4">
        <v>1</v>
      </c>
      <c r="T36" s="7">
        <v>250</v>
      </c>
      <c r="U36" s="1" t="s">
        <v>262</v>
      </c>
      <c r="V36" s="1">
        <v>1</v>
      </c>
      <c r="W36" s="7">
        <v>250</v>
      </c>
      <c r="X36" s="1" t="s">
        <v>371</v>
      </c>
      <c r="Y36" s="1" t="s">
        <v>369</v>
      </c>
      <c r="Z36" s="1" t="s">
        <v>175</v>
      </c>
      <c r="AA36" s="1" t="s">
        <v>265</v>
      </c>
      <c r="AB36" s="1" t="s">
        <v>198</v>
      </c>
      <c r="AC36" s="1" t="s">
        <v>265</v>
      </c>
      <c r="AD36" s="7">
        <v>250</v>
      </c>
      <c r="AE36" s="7">
        <v>250</v>
      </c>
      <c r="AF36" s="1"/>
      <c r="AG36" s="1"/>
      <c r="AH36" s="1"/>
      <c r="AI36" s="1" t="s">
        <v>199</v>
      </c>
      <c r="AJ36" s="1" t="s">
        <v>80</v>
      </c>
      <c r="AK36" s="1"/>
      <c r="AL36" s="1"/>
      <c r="AM36" s="1"/>
      <c r="AN36" s="2"/>
      <c r="AO36" s="1"/>
      <c r="AP36" s="1"/>
      <c r="AQ36" s="1"/>
      <c r="AR36" s="1" t="s">
        <v>360</v>
      </c>
      <c r="AS36" s="6">
        <v>44802.471848347937</v>
      </c>
      <c r="AT36" s="1" t="s">
        <v>111</v>
      </c>
      <c r="AU36" s="7">
        <v>250</v>
      </c>
      <c r="AV36" s="1"/>
      <c r="AW36" s="5">
        <v>44926</v>
      </c>
      <c r="AX36" s="5">
        <v>44715</v>
      </c>
      <c r="AY36" s="5">
        <v>44715</v>
      </c>
      <c r="AZ36" s="6">
        <v>44926</v>
      </c>
      <c r="BA36" s="1" t="s">
        <v>372</v>
      </c>
      <c r="BB36" s="1" t="s">
        <v>1</v>
      </c>
    </row>
    <row r="37" spans="1:54" x14ac:dyDescent="0.25">
      <c r="A37" s="4">
        <v>131</v>
      </c>
      <c r="B37" s="2" t="str">
        <f>HYPERLINK("https://my.zakupivli.pro/remote/dispatcher/state_purchase_view/37251030", "UA-2022-08-29-001589-a")</f>
        <v>UA-2022-08-29-001589-a</v>
      </c>
      <c r="C37" s="1" t="s">
        <v>253</v>
      </c>
      <c r="D37" s="1"/>
      <c r="E37" s="1" t="s">
        <v>157</v>
      </c>
      <c r="F37" s="1" t="s">
        <v>227</v>
      </c>
      <c r="G37" s="1" t="s">
        <v>329</v>
      </c>
      <c r="H37" s="1" t="s">
        <v>226</v>
      </c>
      <c r="I37" s="1" t="s">
        <v>71</v>
      </c>
      <c r="J37" s="1" t="s">
        <v>3</v>
      </c>
      <c r="K37" s="1" t="s">
        <v>3</v>
      </c>
      <c r="L37" s="1" t="s">
        <v>3</v>
      </c>
      <c r="M37" s="5">
        <v>44802</v>
      </c>
      <c r="N37" s="1"/>
      <c r="O37" s="1"/>
      <c r="P37" s="1"/>
      <c r="Q37" s="1"/>
      <c r="R37" s="1" t="s">
        <v>354</v>
      </c>
      <c r="S37" s="4">
        <v>1</v>
      </c>
      <c r="T37" s="7">
        <v>8090</v>
      </c>
      <c r="U37" s="1" t="s">
        <v>262</v>
      </c>
      <c r="V37" s="1">
        <v>35</v>
      </c>
      <c r="W37" s="7">
        <v>231.14</v>
      </c>
      <c r="X37" s="1" t="s">
        <v>366</v>
      </c>
      <c r="Y37" s="1" t="s">
        <v>369</v>
      </c>
      <c r="Z37" s="1" t="s">
        <v>175</v>
      </c>
      <c r="AA37" s="1" t="s">
        <v>265</v>
      </c>
      <c r="AB37" s="1" t="s">
        <v>198</v>
      </c>
      <c r="AC37" s="1" t="s">
        <v>265</v>
      </c>
      <c r="AD37" s="7">
        <v>8090</v>
      </c>
      <c r="AE37" s="7">
        <v>231.14285714285714</v>
      </c>
      <c r="AF37" s="1"/>
      <c r="AG37" s="1"/>
      <c r="AH37" s="1"/>
      <c r="AI37" s="1" t="s">
        <v>232</v>
      </c>
      <c r="AJ37" s="1" t="s">
        <v>92</v>
      </c>
      <c r="AK37" s="1"/>
      <c r="AL37" s="1"/>
      <c r="AM37" s="1"/>
      <c r="AN37" s="2"/>
      <c r="AO37" s="1"/>
      <c r="AP37" s="1"/>
      <c r="AQ37" s="1"/>
      <c r="AR37" s="1" t="s">
        <v>360</v>
      </c>
      <c r="AS37" s="6">
        <v>44802.435779789783</v>
      </c>
      <c r="AT37" s="1" t="s">
        <v>131</v>
      </c>
      <c r="AU37" s="7">
        <v>8090</v>
      </c>
      <c r="AV37" s="1"/>
      <c r="AW37" s="5">
        <v>44926</v>
      </c>
      <c r="AX37" s="5">
        <v>44666</v>
      </c>
      <c r="AY37" s="5">
        <v>44666</v>
      </c>
      <c r="AZ37" s="6">
        <v>44926</v>
      </c>
      <c r="BA37" s="1" t="s">
        <v>372</v>
      </c>
      <c r="BB37" s="1" t="s">
        <v>1</v>
      </c>
    </row>
    <row r="38" spans="1:54" x14ac:dyDescent="0.25">
      <c r="A38" s="4">
        <v>132</v>
      </c>
      <c r="B38" s="2" t="str">
        <f>HYPERLINK("https://my.zakupivli.pro/remote/dispatcher/state_purchase_view/37250297", "UA-2022-08-29-001154-a")</f>
        <v>UA-2022-08-29-001154-a</v>
      </c>
      <c r="C38" s="1" t="s">
        <v>324</v>
      </c>
      <c r="D38" s="1"/>
      <c r="E38" s="1" t="s">
        <v>122</v>
      </c>
      <c r="F38" s="1" t="s">
        <v>227</v>
      </c>
      <c r="G38" s="1" t="s">
        <v>329</v>
      </c>
      <c r="H38" s="1" t="s">
        <v>226</v>
      </c>
      <c r="I38" s="1" t="s">
        <v>71</v>
      </c>
      <c r="J38" s="1" t="s">
        <v>3</v>
      </c>
      <c r="K38" s="1" t="s">
        <v>3</v>
      </c>
      <c r="L38" s="1" t="s">
        <v>3</v>
      </c>
      <c r="M38" s="5">
        <v>44802</v>
      </c>
      <c r="N38" s="1"/>
      <c r="O38" s="1"/>
      <c r="P38" s="1"/>
      <c r="Q38" s="1"/>
      <c r="R38" s="1" t="s">
        <v>354</v>
      </c>
      <c r="S38" s="4">
        <v>1</v>
      </c>
      <c r="T38" s="7">
        <v>1671.03</v>
      </c>
      <c r="U38" s="1" t="s">
        <v>262</v>
      </c>
      <c r="V38" s="1">
        <v>1</v>
      </c>
      <c r="W38" s="7">
        <v>1671.03</v>
      </c>
      <c r="X38" s="1" t="s">
        <v>371</v>
      </c>
      <c r="Y38" s="1" t="s">
        <v>369</v>
      </c>
      <c r="Z38" s="1" t="s">
        <v>175</v>
      </c>
      <c r="AA38" s="1" t="s">
        <v>265</v>
      </c>
      <c r="AB38" s="1" t="s">
        <v>198</v>
      </c>
      <c r="AC38" s="1" t="s">
        <v>265</v>
      </c>
      <c r="AD38" s="7">
        <v>1671.03</v>
      </c>
      <c r="AE38" s="7">
        <v>1671.03</v>
      </c>
      <c r="AF38" s="1"/>
      <c r="AG38" s="1"/>
      <c r="AH38" s="1"/>
      <c r="AI38" s="1" t="s">
        <v>328</v>
      </c>
      <c r="AJ38" s="1" t="s">
        <v>11</v>
      </c>
      <c r="AK38" s="1"/>
      <c r="AL38" s="1"/>
      <c r="AM38" s="1"/>
      <c r="AN38" s="2"/>
      <c r="AO38" s="1"/>
      <c r="AP38" s="1"/>
      <c r="AQ38" s="1"/>
      <c r="AR38" s="1" t="s">
        <v>360</v>
      </c>
      <c r="AS38" s="6">
        <v>44802.424149244907</v>
      </c>
      <c r="AT38" s="1" t="s">
        <v>137</v>
      </c>
      <c r="AU38" s="7">
        <v>1671.03</v>
      </c>
      <c r="AV38" s="1"/>
      <c r="AW38" s="5">
        <v>44926</v>
      </c>
      <c r="AX38" s="5">
        <v>44671</v>
      </c>
      <c r="AY38" s="5">
        <v>44671</v>
      </c>
      <c r="AZ38" s="6">
        <v>44926</v>
      </c>
      <c r="BA38" s="1" t="s">
        <v>372</v>
      </c>
      <c r="BB38" s="1" t="s">
        <v>1</v>
      </c>
    </row>
    <row r="39" spans="1:54" x14ac:dyDescent="0.25">
      <c r="A39" s="4">
        <v>133</v>
      </c>
      <c r="B39" s="2" t="str">
        <f>HYPERLINK("https://my.zakupivli.pro/remote/dispatcher/state_purchase_view/36992218", "UA-2022-08-09-008246-a")</f>
        <v>UA-2022-08-09-008246-a</v>
      </c>
      <c r="C39" s="1" t="s">
        <v>220</v>
      </c>
      <c r="D39" s="1" t="s">
        <v>59</v>
      </c>
      <c r="E39" s="1" t="s">
        <v>13</v>
      </c>
      <c r="F39" s="1" t="s">
        <v>197</v>
      </c>
      <c r="G39" s="1" t="s">
        <v>329</v>
      </c>
      <c r="H39" s="1" t="s">
        <v>226</v>
      </c>
      <c r="I39" s="1" t="s">
        <v>71</v>
      </c>
      <c r="J39" s="1" t="s">
        <v>3</v>
      </c>
      <c r="K39" s="1" t="s">
        <v>3</v>
      </c>
      <c r="L39" s="1" t="s">
        <v>3</v>
      </c>
      <c r="M39" s="5">
        <v>44782</v>
      </c>
      <c r="N39" s="5">
        <v>44782</v>
      </c>
      <c r="O39" s="5">
        <v>44789</v>
      </c>
      <c r="P39" s="5">
        <v>44782</v>
      </c>
      <c r="Q39" s="5">
        <v>44799</v>
      </c>
      <c r="R39" s="1" t="s">
        <v>355</v>
      </c>
      <c r="S39" s="4">
        <v>0</v>
      </c>
      <c r="T39" s="7">
        <v>106530</v>
      </c>
      <c r="U39" s="1" t="s">
        <v>262</v>
      </c>
      <c r="V39" s="1">
        <v>26500</v>
      </c>
      <c r="W39" s="7">
        <v>4.0199999999999996</v>
      </c>
      <c r="X39" s="1" t="s">
        <v>243</v>
      </c>
      <c r="Y39" s="7">
        <v>1065.3</v>
      </c>
      <c r="Z39" s="1" t="s">
        <v>175</v>
      </c>
      <c r="AA39" s="1" t="s">
        <v>329</v>
      </c>
      <c r="AB39" s="1" t="s">
        <v>198</v>
      </c>
      <c r="AC39" s="1" t="s">
        <v>265</v>
      </c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2"/>
      <c r="AO39" s="1"/>
      <c r="AP39" s="1"/>
      <c r="AQ39" s="1"/>
      <c r="AR39" s="1" t="s">
        <v>361</v>
      </c>
      <c r="AS39" s="6">
        <v>44799.65540600229</v>
      </c>
      <c r="AT39" s="1"/>
      <c r="AU39" s="1"/>
      <c r="AV39" s="1"/>
      <c r="AW39" s="5">
        <v>44926</v>
      </c>
      <c r="AX39" s="1" t="s">
        <v>2</v>
      </c>
      <c r="AY39" s="1" t="s">
        <v>2</v>
      </c>
      <c r="AZ39" s="1"/>
      <c r="BA39" s="1"/>
      <c r="BB39" s="1"/>
    </row>
    <row r="40" spans="1:54" x14ac:dyDescent="0.25">
      <c r="A40" s="4">
        <v>134</v>
      </c>
      <c r="B40" s="2" t="str">
        <f>HYPERLINK("https://my.zakupivli.pro/remote/dispatcher/state_purchase_view/36986653", "UA-2022-08-09-005263-a")</f>
        <v>UA-2022-08-09-005263-a</v>
      </c>
      <c r="C40" s="1" t="s">
        <v>289</v>
      </c>
      <c r="D40" s="1" t="s">
        <v>59</v>
      </c>
      <c r="E40" s="1" t="s">
        <v>121</v>
      </c>
      <c r="F40" s="1" t="s">
        <v>312</v>
      </c>
      <c r="G40" s="1" t="s">
        <v>329</v>
      </c>
      <c r="H40" s="1" t="s">
        <v>226</v>
      </c>
      <c r="I40" s="1" t="s">
        <v>71</v>
      </c>
      <c r="J40" s="1" t="s">
        <v>3</v>
      </c>
      <c r="K40" s="1" t="s">
        <v>3</v>
      </c>
      <c r="L40" s="1" t="s">
        <v>3</v>
      </c>
      <c r="M40" s="5">
        <v>44782</v>
      </c>
      <c r="N40" s="5">
        <v>44782</v>
      </c>
      <c r="O40" s="5">
        <v>44788</v>
      </c>
      <c r="P40" s="5">
        <v>44789</v>
      </c>
      <c r="Q40" s="5">
        <v>44792</v>
      </c>
      <c r="R40" s="6">
        <v>44795.584247685183</v>
      </c>
      <c r="S40" s="4">
        <v>2</v>
      </c>
      <c r="T40" s="7">
        <v>100000</v>
      </c>
      <c r="U40" s="1" t="s">
        <v>262</v>
      </c>
      <c r="V40" s="1">
        <v>1</v>
      </c>
      <c r="W40" s="7">
        <v>100000</v>
      </c>
      <c r="X40" s="1" t="s">
        <v>371</v>
      </c>
      <c r="Y40" s="7">
        <v>500</v>
      </c>
      <c r="Z40" s="1" t="s">
        <v>175</v>
      </c>
      <c r="AA40" s="1" t="s">
        <v>329</v>
      </c>
      <c r="AB40" s="1" t="s">
        <v>198</v>
      </c>
      <c r="AC40" s="1" t="s">
        <v>265</v>
      </c>
      <c r="AD40" s="7">
        <v>84900</v>
      </c>
      <c r="AE40" s="7">
        <v>84900</v>
      </c>
      <c r="AF40" s="1" t="s">
        <v>326</v>
      </c>
      <c r="AG40" s="7">
        <v>15100</v>
      </c>
      <c r="AH40" s="7">
        <v>0.151</v>
      </c>
      <c r="AI40" s="1" t="s">
        <v>326</v>
      </c>
      <c r="AJ40" s="1" t="s">
        <v>93</v>
      </c>
      <c r="AK40" s="1" t="s">
        <v>177</v>
      </c>
      <c r="AL40" s="7">
        <v>15100</v>
      </c>
      <c r="AM40" s="7">
        <v>0.151</v>
      </c>
      <c r="AN40" s="2" t="str">
        <f>HYPERLINK("https://auctions.prozorro.gov.ua/tenders/fdc1dd54a9994869a3550bd0d71bea12")</f>
        <v>https://auctions.prozorro.gov.ua/tenders/fdc1dd54a9994869a3550bd0d71bea12</v>
      </c>
      <c r="AO40" s="6">
        <v>44798.509951793902</v>
      </c>
      <c r="AP40" s="5">
        <v>44799</v>
      </c>
      <c r="AQ40" s="5">
        <v>44818</v>
      </c>
      <c r="AR40" s="1" t="s">
        <v>360</v>
      </c>
      <c r="AS40" s="6">
        <v>44809.471606754189</v>
      </c>
      <c r="AT40" s="1" t="s">
        <v>172</v>
      </c>
      <c r="AU40" s="7">
        <v>84900</v>
      </c>
      <c r="AV40" s="1"/>
      <c r="AW40" s="5">
        <v>44865</v>
      </c>
      <c r="AX40" s="5">
        <v>44809</v>
      </c>
      <c r="AY40" s="5">
        <v>44809</v>
      </c>
      <c r="AZ40" s="6">
        <v>44926</v>
      </c>
      <c r="BA40" s="1" t="s">
        <v>372</v>
      </c>
      <c r="BB40" s="1" t="s">
        <v>94</v>
      </c>
    </row>
    <row r="41" spans="1:54" x14ac:dyDescent="0.25">
      <c r="A41" s="4">
        <v>135</v>
      </c>
      <c r="B41" s="2" t="str">
        <f>HYPERLINK("https://my.zakupivli.pro/remote/dispatcher/state_purchase_view/36891366", "UA-2022-08-02-005556-a")</f>
        <v>UA-2022-08-02-005556-a</v>
      </c>
      <c r="C41" s="1" t="s">
        <v>220</v>
      </c>
      <c r="D41" s="1" t="s">
        <v>59</v>
      </c>
      <c r="E41" s="1" t="s">
        <v>13</v>
      </c>
      <c r="F41" s="1" t="s">
        <v>227</v>
      </c>
      <c r="G41" s="1" t="s">
        <v>329</v>
      </c>
      <c r="H41" s="1" t="s">
        <v>226</v>
      </c>
      <c r="I41" s="1" t="s">
        <v>71</v>
      </c>
      <c r="J41" s="1" t="s">
        <v>3</v>
      </c>
      <c r="K41" s="1" t="s">
        <v>3</v>
      </c>
      <c r="L41" s="1" t="s">
        <v>3</v>
      </c>
      <c r="M41" s="5">
        <v>44775</v>
      </c>
      <c r="N41" s="1"/>
      <c r="O41" s="1"/>
      <c r="P41" s="1"/>
      <c r="Q41" s="1"/>
      <c r="R41" s="1" t="s">
        <v>354</v>
      </c>
      <c r="S41" s="4">
        <v>1</v>
      </c>
      <c r="T41" s="7">
        <v>48642</v>
      </c>
      <c r="U41" s="1" t="s">
        <v>262</v>
      </c>
      <c r="V41" s="1">
        <v>12100</v>
      </c>
      <c r="W41" s="7">
        <v>4.0199999999999996</v>
      </c>
      <c r="X41" s="1" t="s">
        <v>243</v>
      </c>
      <c r="Y41" s="1" t="s">
        <v>369</v>
      </c>
      <c r="Z41" s="1" t="s">
        <v>175</v>
      </c>
      <c r="AA41" s="1" t="s">
        <v>329</v>
      </c>
      <c r="AB41" s="1" t="s">
        <v>198</v>
      </c>
      <c r="AC41" s="1" t="s">
        <v>265</v>
      </c>
      <c r="AD41" s="7">
        <v>48642</v>
      </c>
      <c r="AE41" s="7">
        <v>4.0199999999999996</v>
      </c>
      <c r="AF41" s="1"/>
      <c r="AG41" s="1"/>
      <c r="AH41" s="1"/>
      <c r="AI41" s="1" t="s">
        <v>327</v>
      </c>
      <c r="AJ41" s="1" t="s">
        <v>114</v>
      </c>
      <c r="AK41" s="1"/>
      <c r="AL41" s="1"/>
      <c r="AM41" s="1"/>
      <c r="AN41" s="2"/>
      <c r="AO41" s="1"/>
      <c r="AP41" s="1"/>
      <c r="AQ41" s="1"/>
      <c r="AR41" s="1" t="s">
        <v>360</v>
      </c>
      <c r="AS41" s="6">
        <v>44775.594103614465</v>
      </c>
      <c r="AT41" s="1" t="s">
        <v>155</v>
      </c>
      <c r="AU41" s="7">
        <v>48642</v>
      </c>
      <c r="AV41" s="5">
        <v>44777</v>
      </c>
      <c r="AW41" s="5">
        <v>44834</v>
      </c>
      <c r="AX41" s="5">
        <v>44774</v>
      </c>
      <c r="AY41" s="5">
        <v>44777</v>
      </c>
      <c r="AZ41" s="6">
        <v>44834</v>
      </c>
      <c r="BA41" s="1" t="s">
        <v>372</v>
      </c>
      <c r="BB41" s="1" t="s">
        <v>1</v>
      </c>
    </row>
    <row r="42" spans="1:54" x14ac:dyDescent="0.25">
      <c r="A42" s="4">
        <v>137</v>
      </c>
      <c r="B42" s="2" t="str">
        <f>HYPERLINK("https://my.zakupivli.pro/remote/dispatcher/state_purchase_view/36774813", "UA-2022-07-22-003440-a")</f>
        <v>UA-2022-07-22-003440-a</v>
      </c>
      <c r="C42" s="1" t="s">
        <v>220</v>
      </c>
      <c r="D42" s="1" t="s">
        <v>59</v>
      </c>
      <c r="E42" s="1" t="s">
        <v>13</v>
      </c>
      <c r="F42" s="1" t="s">
        <v>197</v>
      </c>
      <c r="G42" s="1" t="s">
        <v>329</v>
      </c>
      <c r="H42" s="1" t="s">
        <v>226</v>
      </c>
      <c r="I42" s="1" t="s">
        <v>71</v>
      </c>
      <c r="J42" s="1" t="s">
        <v>3</v>
      </c>
      <c r="K42" s="1" t="s">
        <v>3</v>
      </c>
      <c r="L42" s="1" t="s">
        <v>3</v>
      </c>
      <c r="M42" s="5">
        <v>44764</v>
      </c>
      <c r="N42" s="5">
        <v>44764</v>
      </c>
      <c r="O42" s="5">
        <v>44771</v>
      </c>
      <c r="P42" s="5">
        <v>44764</v>
      </c>
      <c r="Q42" s="5">
        <v>44781</v>
      </c>
      <c r="R42" s="1" t="s">
        <v>355</v>
      </c>
      <c r="S42" s="4">
        <v>0</v>
      </c>
      <c r="T42" s="7">
        <v>106530</v>
      </c>
      <c r="U42" s="1" t="s">
        <v>262</v>
      </c>
      <c r="V42" s="1">
        <v>26500</v>
      </c>
      <c r="W42" s="7">
        <v>4.0199999999999996</v>
      </c>
      <c r="X42" s="1" t="s">
        <v>243</v>
      </c>
      <c r="Y42" s="7">
        <v>1065.3</v>
      </c>
      <c r="Z42" s="1" t="s">
        <v>175</v>
      </c>
      <c r="AA42" s="1" t="s">
        <v>329</v>
      </c>
      <c r="AB42" s="1" t="s">
        <v>198</v>
      </c>
      <c r="AC42" s="1" t="s">
        <v>265</v>
      </c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2"/>
      <c r="AO42" s="1"/>
      <c r="AP42" s="1"/>
      <c r="AQ42" s="1"/>
      <c r="AR42" s="1" t="s">
        <v>361</v>
      </c>
      <c r="AS42" s="6">
        <v>44781.489884598857</v>
      </c>
      <c r="AT42" s="1"/>
      <c r="AU42" s="1"/>
      <c r="AV42" s="1"/>
      <c r="AW42" s="5">
        <v>44926</v>
      </c>
      <c r="AX42" s="1" t="s">
        <v>2</v>
      </c>
      <c r="AY42" s="1" t="s">
        <v>2</v>
      </c>
      <c r="AZ42" s="1"/>
      <c r="BA42" s="1"/>
      <c r="BB42" s="1"/>
    </row>
    <row r="43" spans="1:54" x14ac:dyDescent="0.25">
      <c r="A43" s="4">
        <v>138</v>
      </c>
      <c r="B43" s="2" t="str">
        <f>HYPERLINK("https://my.zakupivli.pro/remote/dispatcher/state_purchase_view/35499748", "UA-2022-02-24-000253-a")</f>
        <v>UA-2022-02-24-000253-a</v>
      </c>
      <c r="C43" s="1" t="s">
        <v>343</v>
      </c>
      <c r="D43" s="1" t="s">
        <v>59</v>
      </c>
      <c r="E43" s="1" t="s">
        <v>8</v>
      </c>
      <c r="F43" s="1" t="s">
        <v>227</v>
      </c>
      <c r="G43" s="1" t="s">
        <v>329</v>
      </c>
      <c r="H43" s="1" t="s">
        <v>226</v>
      </c>
      <c r="I43" s="1" t="s">
        <v>71</v>
      </c>
      <c r="J43" s="1" t="s">
        <v>3</v>
      </c>
      <c r="K43" s="1" t="s">
        <v>3</v>
      </c>
      <c r="L43" s="1" t="s">
        <v>3</v>
      </c>
      <c r="M43" s="5">
        <v>44616</v>
      </c>
      <c r="N43" s="1"/>
      <c r="O43" s="1"/>
      <c r="P43" s="1"/>
      <c r="Q43" s="1"/>
      <c r="R43" s="1" t="s">
        <v>354</v>
      </c>
      <c r="S43" s="4">
        <v>1</v>
      </c>
      <c r="T43" s="7">
        <v>3225</v>
      </c>
      <c r="U43" s="1" t="s">
        <v>262</v>
      </c>
      <c r="V43" s="1">
        <v>100</v>
      </c>
      <c r="W43" s="7">
        <v>32.25</v>
      </c>
      <c r="X43" s="1" t="s">
        <v>365</v>
      </c>
      <c r="Y43" s="1" t="s">
        <v>369</v>
      </c>
      <c r="Z43" s="1" t="s">
        <v>175</v>
      </c>
      <c r="AA43" s="1" t="s">
        <v>265</v>
      </c>
      <c r="AB43" s="1" t="s">
        <v>198</v>
      </c>
      <c r="AC43" s="1" t="s">
        <v>265</v>
      </c>
      <c r="AD43" s="7">
        <v>3225</v>
      </c>
      <c r="AE43" s="7">
        <v>32.25</v>
      </c>
      <c r="AF43" s="1"/>
      <c r="AG43" s="1"/>
      <c r="AH43" s="1"/>
      <c r="AI43" s="1" t="s">
        <v>307</v>
      </c>
      <c r="AJ43" s="1" t="s">
        <v>99</v>
      </c>
      <c r="AK43" s="1"/>
      <c r="AL43" s="1"/>
      <c r="AM43" s="1"/>
      <c r="AN43" s="2"/>
      <c r="AO43" s="1"/>
      <c r="AP43" s="1"/>
      <c r="AQ43" s="1"/>
      <c r="AR43" s="1" t="s">
        <v>360</v>
      </c>
      <c r="AS43" s="6">
        <v>44616.376298789699</v>
      </c>
      <c r="AT43" s="1" t="s">
        <v>79</v>
      </c>
      <c r="AU43" s="7">
        <v>3225</v>
      </c>
      <c r="AV43" s="1"/>
      <c r="AW43" s="5">
        <v>44926</v>
      </c>
      <c r="AX43" s="5">
        <v>44614</v>
      </c>
      <c r="AY43" s="5">
        <v>44614</v>
      </c>
      <c r="AZ43" s="6">
        <v>44926</v>
      </c>
      <c r="BA43" s="1" t="s">
        <v>372</v>
      </c>
      <c r="BB43" s="1" t="s">
        <v>1</v>
      </c>
    </row>
    <row r="44" spans="1:54" x14ac:dyDescent="0.25">
      <c r="A44" s="4">
        <v>139</v>
      </c>
      <c r="B44" s="2" t="str">
        <f>HYPERLINK("https://my.zakupivli.pro/remote/dispatcher/state_purchase_view/35267250", "UA-2022-02-17-002913-b")</f>
        <v>UA-2022-02-17-002913-b</v>
      </c>
      <c r="C44" s="1" t="s">
        <v>249</v>
      </c>
      <c r="D44" s="1" t="s">
        <v>59</v>
      </c>
      <c r="E44" s="1" t="s">
        <v>8</v>
      </c>
      <c r="F44" s="1" t="s">
        <v>227</v>
      </c>
      <c r="G44" s="1" t="s">
        <v>329</v>
      </c>
      <c r="H44" s="1" t="s">
        <v>226</v>
      </c>
      <c r="I44" s="1" t="s">
        <v>71</v>
      </c>
      <c r="J44" s="1" t="s">
        <v>3</v>
      </c>
      <c r="K44" s="1" t="s">
        <v>3</v>
      </c>
      <c r="L44" s="1" t="s">
        <v>3</v>
      </c>
      <c r="M44" s="5">
        <v>44609</v>
      </c>
      <c r="N44" s="1"/>
      <c r="O44" s="1"/>
      <c r="P44" s="1"/>
      <c r="Q44" s="1"/>
      <c r="R44" s="1" t="s">
        <v>354</v>
      </c>
      <c r="S44" s="4">
        <v>1</v>
      </c>
      <c r="T44" s="7">
        <v>235</v>
      </c>
      <c r="U44" s="1" t="s">
        <v>262</v>
      </c>
      <c r="V44" s="1">
        <v>5</v>
      </c>
      <c r="W44" s="7">
        <v>47</v>
      </c>
      <c r="X44" s="1" t="s">
        <v>365</v>
      </c>
      <c r="Y44" s="1" t="s">
        <v>369</v>
      </c>
      <c r="Z44" s="1" t="s">
        <v>175</v>
      </c>
      <c r="AA44" s="1" t="s">
        <v>265</v>
      </c>
      <c r="AB44" s="1" t="s">
        <v>198</v>
      </c>
      <c r="AC44" s="1" t="s">
        <v>265</v>
      </c>
      <c r="AD44" s="7">
        <v>235</v>
      </c>
      <c r="AE44" s="7">
        <v>47</v>
      </c>
      <c r="AF44" s="1"/>
      <c r="AG44" s="1"/>
      <c r="AH44" s="1"/>
      <c r="AI44" s="1" t="s">
        <v>307</v>
      </c>
      <c r="AJ44" s="1" t="s">
        <v>99</v>
      </c>
      <c r="AK44" s="1"/>
      <c r="AL44" s="1"/>
      <c r="AM44" s="1"/>
      <c r="AN44" s="2"/>
      <c r="AO44" s="1"/>
      <c r="AP44" s="1"/>
      <c r="AQ44" s="1"/>
      <c r="AR44" s="1" t="s">
        <v>360</v>
      </c>
      <c r="AS44" s="6">
        <v>44609.467265681305</v>
      </c>
      <c r="AT44" s="1" t="s">
        <v>108</v>
      </c>
      <c r="AU44" s="7">
        <v>235</v>
      </c>
      <c r="AV44" s="1"/>
      <c r="AW44" s="5">
        <v>44926</v>
      </c>
      <c r="AX44" s="5">
        <v>44609</v>
      </c>
      <c r="AY44" s="5">
        <v>44609</v>
      </c>
      <c r="AZ44" s="6">
        <v>44926</v>
      </c>
      <c r="BA44" s="1" t="s">
        <v>372</v>
      </c>
      <c r="BB44" s="1" t="s">
        <v>1</v>
      </c>
    </row>
    <row r="45" spans="1:54" x14ac:dyDescent="0.25">
      <c r="A45" s="4">
        <v>140</v>
      </c>
      <c r="B45" s="2" t="str">
        <f>HYPERLINK("https://my.zakupivli.pro/remote/dispatcher/state_purchase_view/35226267", "UA-2022-02-16-003822-b")</f>
        <v>UA-2022-02-16-003822-b</v>
      </c>
      <c r="C45" s="1" t="s">
        <v>222</v>
      </c>
      <c r="D45" s="1" t="s">
        <v>59</v>
      </c>
      <c r="E45" s="1" t="s">
        <v>95</v>
      </c>
      <c r="F45" s="1" t="s">
        <v>227</v>
      </c>
      <c r="G45" s="1" t="s">
        <v>329</v>
      </c>
      <c r="H45" s="1" t="s">
        <v>226</v>
      </c>
      <c r="I45" s="1" t="s">
        <v>71</v>
      </c>
      <c r="J45" s="1" t="s">
        <v>3</v>
      </c>
      <c r="K45" s="1" t="s">
        <v>3</v>
      </c>
      <c r="L45" s="1" t="s">
        <v>3</v>
      </c>
      <c r="M45" s="5">
        <v>44608</v>
      </c>
      <c r="N45" s="1"/>
      <c r="O45" s="1"/>
      <c r="P45" s="1"/>
      <c r="Q45" s="1"/>
      <c r="R45" s="1" t="s">
        <v>354</v>
      </c>
      <c r="S45" s="4">
        <v>1</v>
      </c>
      <c r="T45" s="7">
        <v>330</v>
      </c>
      <c r="U45" s="1" t="s">
        <v>262</v>
      </c>
      <c r="V45" s="1">
        <v>10</v>
      </c>
      <c r="W45" s="7">
        <v>33</v>
      </c>
      <c r="X45" s="1" t="s">
        <v>375</v>
      </c>
      <c r="Y45" s="1" t="s">
        <v>369</v>
      </c>
      <c r="Z45" s="1" t="s">
        <v>175</v>
      </c>
      <c r="AA45" s="1" t="s">
        <v>265</v>
      </c>
      <c r="AB45" s="1" t="s">
        <v>198</v>
      </c>
      <c r="AC45" s="1" t="s">
        <v>265</v>
      </c>
      <c r="AD45" s="7">
        <v>330</v>
      </c>
      <c r="AE45" s="7">
        <v>33</v>
      </c>
      <c r="AF45" s="1"/>
      <c r="AG45" s="1"/>
      <c r="AH45" s="1"/>
      <c r="AI45" s="1" t="s">
        <v>200</v>
      </c>
      <c r="AJ45" s="1" t="s">
        <v>69</v>
      </c>
      <c r="AK45" s="1"/>
      <c r="AL45" s="1"/>
      <c r="AM45" s="1"/>
      <c r="AN45" s="2"/>
      <c r="AO45" s="1"/>
      <c r="AP45" s="1"/>
      <c r="AQ45" s="1"/>
      <c r="AR45" s="1" t="s">
        <v>360</v>
      </c>
      <c r="AS45" s="6">
        <v>44608.482827767861</v>
      </c>
      <c r="AT45" s="1" t="s">
        <v>138</v>
      </c>
      <c r="AU45" s="7">
        <v>330</v>
      </c>
      <c r="AV45" s="1"/>
      <c r="AW45" s="5">
        <v>44926</v>
      </c>
      <c r="AX45" s="5">
        <v>44608</v>
      </c>
      <c r="AY45" s="5">
        <v>44608</v>
      </c>
      <c r="AZ45" s="6">
        <v>44926</v>
      </c>
      <c r="BA45" s="1" t="s">
        <v>372</v>
      </c>
      <c r="BB45" s="1" t="s">
        <v>1</v>
      </c>
    </row>
    <row r="46" spans="1:54" x14ac:dyDescent="0.25">
      <c r="A46" s="4">
        <v>141</v>
      </c>
      <c r="B46" s="2" t="str">
        <f>HYPERLINK("https://my.zakupivli.pro/remote/dispatcher/state_purchase_view/35225113", "UA-2022-02-16-003494-b")</f>
        <v>UA-2022-02-16-003494-b</v>
      </c>
      <c r="C46" s="1" t="s">
        <v>255</v>
      </c>
      <c r="D46" s="1" t="s">
        <v>59</v>
      </c>
      <c r="E46" s="1" t="s">
        <v>110</v>
      </c>
      <c r="F46" s="1" t="s">
        <v>227</v>
      </c>
      <c r="G46" s="1" t="s">
        <v>329</v>
      </c>
      <c r="H46" s="1" t="s">
        <v>226</v>
      </c>
      <c r="I46" s="1" t="s">
        <v>71</v>
      </c>
      <c r="J46" s="1" t="s">
        <v>3</v>
      </c>
      <c r="K46" s="1" t="s">
        <v>3</v>
      </c>
      <c r="L46" s="1" t="s">
        <v>3</v>
      </c>
      <c r="M46" s="5">
        <v>44608</v>
      </c>
      <c r="N46" s="1"/>
      <c r="O46" s="1"/>
      <c r="P46" s="1"/>
      <c r="Q46" s="1"/>
      <c r="R46" s="1" t="s">
        <v>354</v>
      </c>
      <c r="S46" s="4">
        <v>1</v>
      </c>
      <c r="T46" s="7">
        <v>2169.9</v>
      </c>
      <c r="U46" s="1" t="s">
        <v>262</v>
      </c>
      <c r="V46" s="1">
        <v>109</v>
      </c>
      <c r="W46" s="7">
        <v>19.91</v>
      </c>
      <c r="X46" s="1" t="s">
        <v>375</v>
      </c>
      <c r="Y46" s="1" t="s">
        <v>369</v>
      </c>
      <c r="Z46" s="1" t="s">
        <v>175</v>
      </c>
      <c r="AA46" s="1" t="s">
        <v>265</v>
      </c>
      <c r="AB46" s="1" t="s">
        <v>198</v>
      </c>
      <c r="AC46" s="1" t="s">
        <v>265</v>
      </c>
      <c r="AD46" s="7">
        <v>2169.9</v>
      </c>
      <c r="AE46" s="7">
        <v>19.907339449541286</v>
      </c>
      <c r="AF46" s="1"/>
      <c r="AG46" s="1"/>
      <c r="AH46" s="1"/>
      <c r="AI46" s="1" t="s">
        <v>200</v>
      </c>
      <c r="AJ46" s="1" t="s">
        <v>69</v>
      </c>
      <c r="AK46" s="1"/>
      <c r="AL46" s="1"/>
      <c r="AM46" s="1"/>
      <c r="AN46" s="2"/>
      <c r="AO46" s="1"/>
      <c r="AP46" s="1"/>
      <c r="AQ46" s="1"/>
      <c r="AR46" s="1" t="s">
        <v>360</v>
      </c>
      <c r="AS46" s="6">
        <v>44608.475408634702</v>
      </c>
      <c r="AT46" s="1" t="s">
        <v>142</v>
      </c>
      <c r="AU46" s="7">
        <v>2169.9</v>
      </c>
      <c r="AV46" s="1"/>
      <c r="AW46" s="5">
        <v>44926</v>
      </c>
      <c r="AX46" s="5">
        <v>44608</v>
      </c>
      <c r="AY46" s="5">
        <v>44608</v>
      </c>
      <c r="AZ46" s="6">
        <v>44926</v>
      </c>
      <c r="BA46" s="1" t="s">
        <v>372</v>
      </c>
      <c r="BB46" s="1" t="s">
        <v>1</v>
      </c>
    </row>
    <row r="47" spans="1:54" x14ac:dyDescent="0.25">
      <c r="A47" s="4">
        <v>142</v>
      </c>
      <c r="B47" s="2" t="str">
        <f>HYPERLINK("https://my.zakupivli.pro/remote/dispatcher/state_purchase_view/35222458", "UA-2022-02-16-002755-b")</f>
        <v>UA-2022-02-16-002755-b</v>
      </c>
      <c r="C47" s="1" t="s">
        <v>259</v>
      </c>
      <c r="D47" s="1" t="s">
        <v>59</v>
      </c>
      <c r="E47" s="1" t="s">
        <v>152</v>
      </c>
      <c r="F47" s="1" t="s">
        <v>227</v>
      </c>
      <c r="G47" s="1" t="s">
        <v>329</v>
      </c>
      <c r="H47" s="1" t="s">
        <v>226</v>
      </c>
      <c r="I47" s="1" t="s">
        <v>71</v>
      </c>
      <c r="J47" s="1" t="s">
        <v>3</v>
      </c>
      <c r="K47" s="1" t="s">
        <v>3</v>
      </c>
      <c r="L47" s="1" t="s">
        <v>3</v>
      </c>
      <c r="M47" s="5">
        <v>44608</v>
      </c>
      <c r="N47" s="1"/>
      <c r="O47" s="1"/>
      <c r="P47" s="1"/>
      <c r="Q47" s="1"/>
      <c r="R47" s="1" t="s">
        <v>354</v>
      </c>
      <c r="S47" s="4">
        <v>1</v>
      </c>
      <c r="T47" s="7">
        <v>530</v>
      </c>
      <c r="U47" s="1" t="s">
        <v>262</v>
      </c>
      <c r="V47" s="1">
        <v>1</v>
      </c>
      <c r="W47" s="7">
        <v>530</v>
      </c>
      <c r="X47" s="1" t="s">
        <v>366</v>
      </c>
      <c r="Y47" s="1" t="s">
        <v>369</v>
      </c>
      <c r="Z47" s="1" t="s">
        <v>175</v>
      </c>
      <c r="AA47" s="1" t="s">
        <v>329</v>
      </c>
      <c r="AB47" s="1" t="s">
        <v>198</v>
      </c>
      <c r="AC47" s="1" t="s">
        <v>265</v>
      </c>
      <c r="AD47" s="7">
        <v>530</v>
      </c>
      <c r="AE47" s="7">
        <v>530</v>
      </c>
      <c r="AF47" s="1"/>
      <c r="AG47" s="1"/>
      <c r="AH47" s="1"/>
      <c r="AI47" s="1" t="s">
        <v>183</v>
      </c>
      <c r="AJ47" s="1" t="s">
        <v>12</v>
      </c>
      <c r="AK47" s="1"/>
      <c r="AL47" s="1"/>
      <c r="AM47" s="1"/>
      <c r="AN47" s="2"/>
      <c r="AO47" s="1"/>
      <c r="AP47" s="1"/>
      <c r="AQ47" s="1"/>
      <c r="AR47" s="1" t="s">
        <v>360</v>
      </c>
      <c r="AS47" s="6">
        <v>44608.463716839549</v>
      </c>
      <c r="AT47" s="1" t="s">
        <v>85</v>
      </c>
      <c r="AU47" s="7">
        <v>530</v>
      </c>
      <c r="AV47" s="1"/>
      <c r="AW47" s="5">
        <v>44926</v>
      </c>
      <c r="AX47" s="5">
        <v>44608</v>
      </c>
      <c r="AY47" s="5">
        <v>44608</v>
      </c>
      <c r="AZ47" s="6">
        <v>44926</v>
      </c>
      <c r="BA47" s="1" t="s">
        <v>372</v>
      </c>
      <c r="BB47" s="1" t="s">
        <v>1</v>
      </c>
    </row>
    <row r="48" spans="1:54" x14ac:dyDescent="0.25">
      <c r="A48" s="4">
        <v>143</v>
      </c>
      <c r="B48" s="2" t="str">
        <f>HYPERLINK("https://my.zakupivli.pro/remote/dispatcher/state_purchase_view/34880681", "UA-2022-02-07-002678-b")</f>
        <v>UA-2022-02-07-002678-b</v>
      </c>
      <c r="C48" s="1" t="s">
        <v>221</v>
      </c>
      <c r="D48" s="1" t="s">
        <v>59</v>
      </c>
      <c r="E48" s="1" t="s">
        <v>13</v>
      </c>
      <c r="F48" s="1" t="s">
        <v>227</v>
      </c>
      <c r="G48" s="1" t="s">
        <v>329</v>
      </c>
      <c r="H48" s="1" t="s">
        <v>226</v>
      </c>
      <c r="I48" s="1" t="s">
        <v>71</v>
      </c>
      <c r="J48" s="1" t="s">
        <v>3</v>
      </c>
      <c r="K48" s="1" t="s">
        <v>3</v>
      </c>
      <c r="L48" s="1" t="s">
        <v>3</v>
      </c>
      <c r="M48" s="5">
        <v>44599</v>
      </c>
      <c r="N48" s="1"/>
      <c r="O48" s="1"/>
      <c r="P48" s="1"/>
      <c r="Q48" s="1"/>
      <c r="R48" s="1" t="s">
        <v>354</v>
      </c>
      <c r="S48" s="4">
        <v>1</v>
      </c>
      <c r="T48" s="7">
        <v>8065.5</v>
      </c>
      <c r="U48" s="1" t="s">
        <v>262</v>
      </c>
      <c r="V48" s="1">
        <v>1216</v>
      </c>
      <c r="W48" s="7">
        <v>6.63</v>
      </c>
      <c r="X48" s="1" t="s">
        <v>243</v>
      </c>
      <c r="Y48" s="1" t="s">
        <v>369</v>
      </c>
      <c r="Z48" s="1" t="s">
        <v>175</v>
      </c>
      <c r="AA48" s="1" t="s">
        <v>329</v>
      </c>
      <c r="AB48" s="1" t="s">
        <v>198</v>
      </c>
      <c r="AC48" s="1" t="s">
        <v>265</v>
      </c>
      <c r="AD48" s="7">
        <v>8065.5</v>
      </c>
      <c r="AE48" s="7">
        <v>6.6328125</v>
      </c>
      <c r="AF48" s="1"/>
      <c r="AG48" s="1"/>
      <c r="AH48" s="1"/>
      <c r="AI48" s="1" t="s">
        <v>206</v>
      </c>
      <c r="AJ48" s="1" t="s">
        <v>55</v>
      </c>
      <c r="AK48" s="1"/>
      <c r="AL48" s="1"/>
      <c r="AM48" s="1"/>
      <c r="AN48" s="2"/>
      <c r="AO48" s="1"/>
      <c r="AP48" s="1"/>
      <c r="AQ48" s="1"/>
      <c r="AR48" s="1" t="s">
        <v>360</v>
      </c>
      <c r="AS48" s="6">
        <v>44599.527603131122</v>
      </c>
      <c r="AT48" s="1" t="s">
        <v>136</v>
      </c>
      <c r="AU48" s="7">
        <v>8065.5</v>
      </c>
      <c r="AV48" s="5">
        <v>44562</v>
      </c>
      <c r="AW48" s="5">
        <v>44651</v>
      </c>
      <c r="AX48" s="5">
        <v>44596</v>
      </c>
      <c r="AY48" s="5">
        <v>44562</v>
      </c>
      <c r="AZ48" s="6">
        <v>44651</v>
      </c>
      <c r="BA48" s="1" t="s">
        <v>372</v>
      </c>
      <c r="BB48" s="1" t="s">
        <v>1</v>
      </c>
    </row>
    <row r="49" spans="1:54" x14ac:dyDescent="0.25">
      <c r="A49" s="4">
        <v>144</v>
      </c>
      <c r="B49" s="2" t="str">
        <f>HYPERLINK("https://my.zakupivli.pro/remote/dispatcher/state_purchase_view/34786441", "UA-2022-02-03-004466-b")</f>
        <v>UA-2022-02-03-004466-b</v>
      </c>
      <c r="C49" s="1" t="s">
        <v>296</v>
      </c>
      <c r="D49" s="1" t="s">
        <v>59</v>
      </c>
      <c r="E49" s="1" t="s">
        <v>158</v>
      </c>
      <c r="F49" s="1" t="s">
        <v>227</v>
      </c>
      <c r="G49" s="1" t="s">
        <v>329</v>
      </c>
      <c r="H49" s="1" t="s">
        <v>226</v>
      </c>
      <c r="I49" s="1" t="s">
        <v>71</v>
      </c>
      <c r="J49" s="1" t="s">
        <v>3</v>
      </c>
      <c r="K49" s="1" t="s">
        <v>3</v>
      </c>
      <c r="L49" s="1" t="s">
        <v>3</v>
      </c>
      <c r="M49" s="5">
        <v>44595</v>
      </c>
      <c r="N49" s="1"/>
      <c r="O49" s="1"/>
      <c r="P49" s="1"/>
      <c r="Q49" s="1"/>
      <c r="R49" s="1" t="s">
        <v>354</v>
      </c>
      <c r="S49" s="4">
        <v>1</v>
      </c>
      <c r="T49" s="7">
        <v>1743.77</v>
      </c>
      <c r="U49" s="1" t="s">
        <v>262</v>
      </c>
      <c r="V49" s="1">
        <v>2</v>
      </c>
      <c r="W49" s="7">
        <v>871.88</v>
      </c>
      <c r="X49" s="1" t="s">
        <v>371</v>
      </c>
      <c r="Y49" s="1" t="s">
        <v>369</v>
      </c>
      <c r="Z49" s="1" t="s">
        <v>175</v>
      </c>
      <c r="AA49" s="1" t="s">
        <v>329</v>
      </c>
      <c r="AB49" s="1" t="s">
        <v>198</v>
      </c>
      <c r="AC49" s="1" t="s">
        <v>265</v>
      </c>
      <c r="AD49" s="7">
        <v>1743.77</v>
      </c>
      <c r="AE49" s="7">
        <v>871.88499999999999</v>
      </c>
      <c r="AF49" s="1"/>
      <c r="AG49" s="1"/>
      <c r="AH49" s="1"/>
      <c r="AI49" s="1" t="s">
        <v>204</v>
      </c>
      <c r="AJ49" s="1" t="s">
        <v>107</v>
      </c>
      <c r="AK49" s="1"/>
      <c r="AL49" s="1"/>
      <c r="AM49" s="1"/>
      <c r="AN49" s="2"/>
      <c r="AO49" s="1"/>
      <c r="AP49" s="1"/>
      <c r="AQ49" s="1"/>
      <c r="AR49" s="1" t="s">
        <v>360</v>
      </c>
      <c r="AS49" s="6">
        <v>44595.4893487398</v>
      </c>
      <c r="AT49" s="1" t="s">
        <v>29</v>
      </c>
      <c r="AU49" s="7">
        <v>1743.77</v>
      </c>
      <c r="AV49" s="1"/>
      <c r="AW49" s="5">
        <v>44926</v>
      </c>
      <c r="AX49" s="5">
        <v>44595</v>
      </c>
      <c r="AY49" s="5">
        <v>44595</v>
      </c>
      <c r="AZ49" s="6">
        <v>44926</v>
      </c>
      <c r="BA49" s="1" t="s">
        <v>372</v>
      </c>
      <c r="BB49" s="1" t="s">
        <v>1</v>
      </c>
    </row>
    <row r="50" spans="1:54" x14ac:dyDescent="0.25">
      <c r="A50" s="4">
        <v>145</v>
      </c>
      <c r="B50" s="2" t="str">
        <f>HYPERLINK("https://my.zakupivli.pro/remote/dispatcher/state_purchase_view/34782419", "UA-2022-02-03-003391-b")</f>
        <v>UA-2022-02-03-003391-b</v>
      </c>
      <c r="C50" s="1" t="s">
        <v>248</v>
      </c>
      <c r="D50" s="1" t="s">
        <v>59</v>
      </c>
      <c r="E50" s="1" t="s">
        <v>158</v>
      </c>
      <c r="F50" s="1" t="s">
        <v>227</v>
      </c>
      <c r="G50" s="1" t="s">
        <v>329</v>
      </c>
      <c r="H50" s="1" t="s">
        <v>226</v>
      </c>
      <c r="I50" s="1" t="s">
        <v>71</v>
      </c>
      <c r="J50" s="1" t="s">
        <v>3</v>
      </c>
      <c r="K50" s="1" t="s">
        <v>3</v>
      </c>
      <c r="L50" s="1" t="s">
        <v>3</v>
      </c>
      <c r="M50" s="5">
        <v>44595</v>
      </c>
      <c r="N50" s="1"/>
      <c r="O50" s="1"/>
      <c r="P50" s="1"/>
      <c r="Q50" s="1"/>
      <c r="R50" s="1" t="s">
        <v>354</v>
      </c>
      <c r="S50" s="4">
        <v>1</v>
      </c>
      <c r="T50" s="7">
        <v>6588.96</v>
      </c>
      <c r="U50" s="1" t="s">
        <v>262</v>
      </c>
      <c r="V50" s="1">
        <v>4</v>
      </c>
      <c r="W50" s="7">
        <v>1647.24</v>
      </c>
      <c r="X50" s="1" t="s">
        <v>371</v>
      </c>
      <c r="Y50" s="1" t="s">
        <v>369</v>
      </c>
      <c r="Z50" s="1" t="s">
        <v>175</v>
      </c>
      <c r="AA50" s="1" t="s">
        <v>329</v>
      </c>
      <c r="AB50" s="1" t="s">
        <v>198</v>
      </c>
      <c r="AC50" s="1" t="s">
        <v>265</v>
      </c>
      <c r="AD50" s="7">
        <v>6588.96</v>
      </c>
      <c r="AE50" s="7">
        <v>1647.24</v>
      </c>
      <c r="AF50" s="1"/>
      <c r="AG50" s="1"/>
      <c r="AH50" s="1"/>
      <c r="AI50" s="1" t="s">
        <v>204</v>
      </c>
      <c r="AJ50" s="1" t="s">
        <v>107</v>
      </c>
      <c r="AK50" s="1"/>
      <c r="AL50" s="1"/>
      <c r="AM50" s="1"/>
      <c r="AN50" s="2"/>
      <c r="AO50" s="1"/>
      <c r="AP50" s="1"/>
      <c r="AQ50" s="1"/>
      <c r="AR50" s="1" t="s">
        <v>360</v>
      </c>
      <c r="AS50" s="6">
        <v>44595.470586319825</v>
      </c>
      <c r="AT50" s="1" t="s">
        <v>28</v>
      </c>
      <c r="AU50" s="7">
        <v>6588.96</v>
      </c>
      <c r="AV50" s="1"/>
      <c r="AW50" s="5">
        <v>44926</v>
      </c>
      <c r="AX50" s="5">
        <v>44595</v>
      </c>
      <c r="AY50" s="5">
        <v>44595</v>
      </c>
      <c r="AZ50" s="6">
        <v>44926</v>
      </c>
      <c r="BA50" s="1" t="s">
        <v>372</v>
      </c>
      <c r="BB50" s="1" t="s">
        <v>1</v>
      </c>
    </row>
    <row r="51" spans="1:54" x14ac:dyDescent="0.25">
      <c r="A51" s="4">
        <v>146</v>
      </c>
      <c r="B51" s="2" t="str">
        <f>HYPERLINK("https://my.zakupivli.pro/remote/dispatcher/state_purchase_view/34779131", "UA-2022-02-03-002433-b")</f>
        <v>UA-2022-02-03-002433-b</v>
      </c>
      <c r="C51" s="1" t="s">
        <v>295</v>
      </c>
      <c r="D51" s="1" t="s">
        <v>59</v>
      </c>
      <c r="E51" s="1" t="s">
        <v>158</v>
      </c>
      <c r="F51" s="1" t="s">
        <v>227</v>
      </c>
      <c r="G51" s="1" t="s">
        <v>329</v>
      </c>
      <c r="H51" s="1" t="s">
        <v>226</v>
      </c>
      <c r="I51" s="1" t="s">
        <v>71</v>
      </c>
      <c r="J51" s="1" t="s">
        <v>3</v>
      </c>
      <c r="K51" s="1" t="s">
        <v>3</v>
      </c>
      <c r="L51" s="1" t="s">
        <v>3</v>
      </c>
      <c r="M51" s="5">
        <v>44595</v>
      </c>
      <c r="N51" s="1"/>
      <c r="O51" s="1"/>
      <c r="P51" s="1"/>
      <c r="Q51" s="1"/>
      <c r="R51" s="1" t="s">
        <v>354</v>
      </c>
      <c r="S51" s="4">
        <v>1</v>
      </c>
      <c r="T51" s="7">
        <v>1319.56</v>
      </c>
      <c r="U51" s="1" t="s">
        <v>262</v>
      </c>
      <c r="V51" s="1">
        <v>1</v>
      </c>
      <c r="W51" s="7">
        <v>1319.56</v>
      </c>
      <c r="X51" s="1" t="s">
        <v>371</v>
      </c>
      <c r="Y51" s="1" t="s">
        <v>369</v>
      </c>
      <c r="Z51" s="1" t="s">
        <v>175</v>
      </c>
      <c r="AA51" s="1" t="s">
        <v>329</v>
      </c>
      <c r="AB51" s="1" t="s">
        <v>198</v>
      </c>
      <c r="AC51" s="1" t="s">
        <v>265</v>
      </c>
      <c r="AD51" s="7">
        <v>1319.56</v>
      </c>
      <c r="AE51" s="7">
        <v>1319.56</v>
      </c>
      <c r="AF51" s="1"/>
      <c r="AG51" s="1"/>
      <c r="AH51" s="1"/>
      <c r="AI51" s="1" t="s">
        <v>204</v>
      </c>
      <c r="AJ51" s="1" t="s">
        <v>107</v>
      </c>
      <c r="AK51" s="1"/>
      <c r="AL51" s="1"/>
      <c r="AM51" s="1"/>
      <c r="AN51" s="2"/>
      <c r="AO51" s="1"/>
      <c r="AP51" s="1"/>
      <c r="AQ51" s="1"/>
      <c r="AR51" s="1" t="s">
        <v>360</v>
      </c>
      <c r="AS51" s="6">
        <v>44595.532294701967</v>
      </c>
      <c r="AT51" s="1" t="s">
        <v>27</v>
      </c>
      <c r="AU51" s="7">
        <v>1319.56</v>
      </c>
      <c r="AV51" s="1"/>
      <c r="AW51" s="5">
        <v>44926</v>
      </c>
      <c r="AX51" s="5">
        <v>44595</v>
      </c>
      <c r="AY51" s="5">
        <v>44595</v>
      </c>
      <c r="AZ51" s="6">
        <v>44926</v>
      </c>
      <c r="BA51" s="1" t="s">
        <v>372</v>
      </c>
      <c r="BB51" s="1" t="s">
        <v>1</v>
      </c>
    </row>
    <row r="52" spans="1:54" x14ac:dyDescent="0.25">
      <c r="A52" s="4">
        <v>147</v>
      </c>
      <c r="B52" s="2" t="str">
        <f>HYPERLINK("https://my.zakupivli.pro/remote/dispatcher/state_purchase_view/34689758", "UA-2022-02-01-006265-b")</f>
        <v>UA-2022-02-01-006265-b</v>
      </c>
      <c r="C52" s="1" t="s">
        <v>279</v>
      </c>
      <c r="D52" s="1" t="s">
        <v>59</v>
      </c>
      <c r="E52" s="1" t="s">
        <v>47</v>
      </c>
      <c r="F52" s="1" t="s">
        <v>227</v>
      </c>
      <c r="G52" s="1" t="s">
        <v>329</v>
      </c>
      <c r="H52" s="1" t="s">
        <v>226</v>
      </c>
      <c r="I52" s="1" t="s">
        <v>71</v>
      </c>
      <c r="J52" s="1" t="s">
        <v>3</v>
      </c>
      <c r="K52" s="1" t="s">
        <v>3</v>
      </c>
      <c r="L52" s="1" t="s">
        <v>3</v>
      </c>
      <c r="M52" s="5">
        <v>44593</v>
      </c>
      <c r="N52" s="1"/>
      <c r="O52" s="1"/>
      <c r="P52" s="1"/>
      <c r="Q52" s="1"/>
      <c r="R52" s="1" t="s">
        <v>354</v>
      </c>
      <c r="S52" s="4">
        <v>1</v>
      </c>
      <c r="T52" s="7">
        <v>45</v>
      </c>
      <c r="U52" s="1" t="s">
        <v>262</v>
      </c>
      <c r="V52" s="1">
        <v>100</v>
      </c>
      <c r="W52" s="7">
        <v>0.45</v>
      </c>
      <c r="X52" s="1" t="s">
        <v>357</v>
      </c>
      <c r="Y52" s="1" t="s">
        <v>369</v>
      </c>
      <c r="Z52" s="1" t="s">
        <v>175</v>
      </c>
      <c r="AA52" s="1" t="s">
        <v>265</v>
      </c>
      <c r="AB52" s="1" t="s">
        <v>198</v>
      </c>
      <c r="AC52" s="1" t="s">
        <v>265</v>
      </c>
      <c r="AD52" s="7">
        <v>45</v>
      </c>
      <c r="AE52" s="7">
        <v>0.45</v>
      </c>
      <c r="AF52" s="1"/>
      <c r="AG52" s="1"/>
      <c r="AH52" s="1"/>
      <c r="AI52" s="1" t="s">
        <v>307</v>
      </c>
      <c r="AJ52" s="1" t="s">
        <v>99</v>
      </c>
      <c r="AK52" s="1"/>
      <c r="AL52" s="1"/>
      <c r="AM52" s="1"/>
      <c r="AN52" s="2"/>
      <c r="AO52" s="1"/>
      <c r="AP52" s="1"/>
      <c r="AQ52" s="1"/>
      <c r="AR52" s="1" t="s">
        <v>360</v>
      </c>
      <c r="AS52" s="6">
        <v>44593.559319989261</v>
      </c>
      <c r="AT52" s="1" t="s">
        <v>113</v>
      </c>
      <c r="AU52" s="7">
        <v>45</v>
      </c>
      <c r="AV52" s="1"/>
      <c r="AW52" s="5">
        <v>44926</v>
      </c>
      <c r="AX52" s="5">
        <v>44593</v>
      </c>
      <c r="AY52" s="5">
        <v>44593</v>
      </c>
      <c r="AZ52" s="6">
        <v>44926</v>
      </c>
      <c r="BA52" s="1" t="s">
        <v>372</v>
      </c>
      <c r="BB52" s="1" t="s">
        <v>1</v>
      </c>
    </row>
    <row r="53" spans="1:54" x14ac:dyDescent="0.25">
      <c r="A53" s="4">
        <v>148</v>
      </c>
      <c r="B53" s="2" t="str">
        <f>HYPERLINK("https://my.zakupivli.pro/remote/dispatcher/state_purchase_view/34688284", "UA-2022-02-01-005829-b")</f>
        <v>UA-2022-02-01-005829-b</v>
      </c>
      <c r="C53" s="1" t="s">
        <v>320</v>
      </c>
      <c r="D53" s="1" t="s">
        <v>59</v>
      </c>
      <c r="E53" s="1" t="s">
        <v>42</v>
      </c>
      <c r="F53" s="1" t="s">
        <v>227</v>
      </c>
      <c r="G53" s="1" t="s">
        <v>329</v>
      </c>
      <c r="H53" s="1" t="s">
        <v>226</v>
      </c>
      <c r="I53" s="1" t="s">
        <v>71</v>
      </c>
      <c r="J53" s="1" t="s">
        <v>3</v>
      </c>
      <c r="K53" s="1" t="s">
        <v>3</v>
      </c>
      <c r="L53" s="1" t="s">
        <v>3</v>
      </c>
      <c r="M53" s="5">
        <v>44593</v>
      </c>
      <c r="N53" s="1"/>
      <c r="O53" s="1"/>
      <c r="P53" s="1"/>
      <c r="Q53" s="1"/>
      <c r="R53" s="1" t="s">
        <v>354</v>
      </c>
      <c r="S53" s="4">
        <v>1</v>
      </c>
      <c r="T53" s="7">
        <v>580</v>
      </c>
      <c r="U53" s="1" t="s">
        <v>262</v>
      </c>
      <c r="V53" s="1">
        <v>10</v>
      </c>
      <c r="W53" s="7">
        <v>58</v>
      </c>
      <c r="X53" s="1" t="s">
        <v>365</v>
      </c>
      <c r="Y53" s="1" t="s">
        <v>369</v>
      </c>
      <c r="Z53" s="1" t="s">
        <v>175</v>
      </c>
      <c r="AA53" s="1" t="s">
        <v>265</v>
      </c>
      <c r="AB53" s="1" t="s">
        <v>198</v>
      </c>
      <c r="AC53" s="1" t="s">
        <v>265</v>
      </c>
      <c r="AD53" s="7">
        <v>580</v>
      </c>
      <c r="AE53" s="7">
        <v>58</v>
      </c>
      <c r="AF53" s="1"/>
      <c r="AG53" s="1"/>
      <c r="AH53" s="1"/>
      <c r="AI53" s="1" t="s">
        <v>307</v>
      </c>
      <c r="AJ53" s="1" t="s">
        <v>99</v>
      </c>
      <c r="AK53" s="1"/>
      <c r="AL53" s="1"/>
      <c r="AM53" s="1"/>
      <c r="AN53" s="2"/>
      <c r="AO53" s="1"/>
      <c r="AP53" s="1"/>
      <c r="AQ53" s="1"/>
      <c r="AR53" s="1" t="s">
        <v>360</v>
      </c>
      <c r="AS53" s="6">
        <v>44593.539552527036</v>
      </c>
      <c r="AT53" s="1" t="s">
        <v>22</v>
      </c>
      <c r="AU53" s="7">
        <v>580</v>
      </c>
      <c r="AV53" s="1"/>
      <c r="AW53" s="5">
        <v>44926</v>
      </c>
      <c r="AX53" s="5">
        <v>44593</v>
      </c>
      <c r="AY53" s="5">
        <v>44593</v>
      </c>
      <c r="AZ53" s="6">
        <v>44926</v>
      </c>
      <c r="BA53" s="1" t="s">
        <v>372</v>
      </c>
      <c r="BB53" s="1" t="s">
        <v>1</v>
      </c>
    </row>
    <row r="54" spans="1:54" x14ac:dyDescent="0.25">
      <c r="A54" s="4">
        <v>149</v>
      </c>
      <c r="B54" s="2" t="str">
        <f>HYPERLINK("https://my.zakupivli.pro/remote/dispatcher/state_purchase_view/34687361", "UA-2022-02-01-005603-b")</f>
        <v>UA-2022-02-01-005603-b</v>
      </c>
      <c r="C54" s="1" t="s">
        <v>192</v>
      </c>
      <c r="D54" s="1" t="s">
        <v>59</v>
      </c>
      <c r="E54" s="1" t="s">
        <v>32</v>
      </c>
      <c r="F54" s="1" t="s">
        <v>227</v>
      </c>
      <c r="G54" s="1" t="s">
        <v>329</v>
      </c>
      <c r="H54" s="1" t="s">
        <v>226</v>
      </c>
      <c r="I54" s="1" t="s">
        <v>71</v>
      </c>
      <c r="J54" s="1" t="s">
        <v>3</v>
      </c>
      <c r="K54" s="1" t="s">
        <v>3</v>
      </c>
      <c r="L54" s="1" t="s">
        <v>3</v>
      </c>
      <c r="M54" s="5">
        <v>44593</v>
      </c>
      <c r="N54" s="1"/>
      <c r="O54" s="1"/>
      <c r="P54" s="1"/>
      <c r="Q54" s="1"/>
      <c r="R54" s="1" t="s">
        <v>354</v>
      </c>
      <c r="S54" s="4">
        <v>1</v>
      </c>
      <c r="T54" s="7">
        <v>1500</v>
      </c>
      <c r="U54" s="1" t="s">
        <v>262</v>
      </c>
      <c r="V54" s="1">
        <v>10</v>
      </c>
      <c r="W54" s="7">
        <v>150</v>
      </c>
      <c r="X54" s="1" t="s">
        <v>365</v>
      </c>
      <c r="Y54" s="1" t="s">
        <v>369</v>
      </c>
      <c r="Z54" s="1" t="s">
        <v>175</v>
      </c>
      <c r="AA54" s="1" t="s">
        <v>265</v>
      </c>
      <c r="AB54" s="1" t="s">
        <v>198</v>
      </c>
      <c r="AC54" s="1" t="s">
        <v>265</v>
      </c>
      <c r="AD54" s="7">
        <v>1500</v>
      </c>
      <c r="AE54" s="7">
        <v>150</v>
      </c>
      <c r="AF54" s="1"/>
      <c r="AG54" s="1"/>
      <c r="AH54" s="1"/>
      <c r="AI54" s="1" t="s">
        <v>306</v>
      </c>
      <c r="AJ54" s="1" t="s">
        <v>53</v>
      </c>
      <c r="AK54" s="1"/>
      <c r="AL54" s="1"/>
      <c r="AM54" s="1"/>
      <c r="AN54" s="2"/>
      <c r="AO54" s="1"/>
      <c r="AP54" s="1"/>
      <c r="AQ54" s="1"/>
      <c r="AR54" s="1" t="s">
        <v>360</v>
      </c>
      <c r="AS54" s="6">
        <v>44593.533280009979</v>
      </c>
      <c r="AT54" s="1" t="s">
        <v>106</v>
      </c>
      <c r="AU54" s="7">
        <v>1500</v>
      </c>
      <c r="AV54" s="1"/>
      <c r="AW54" s="5">
        <v>44926</v>
      </c>
      <c r="AX54" s="5">
        <v>44592</v>
      </c>
      <c r="AY54" s="5">
        <v>44592</v>
      </c>
      <c r="AZ54" s="6">
        <v>44926</v>
      </c>
      <c r="BA54" s="1" t="s">
        <v>372</v>
      </c>
      <c r="BB54" s="1" t="s">
        <v>1</v>
      </c>
    </row>
    <row r="55" spans="1:54" x14ac:dyDescent="0.25">
      <c r="A55" s="4">
        <v>150</v>
      </c>
      <c r="B55" s="2" t="str">
        <f>HYPERLINK("https://my.zakupivli.pro/remote/dispatcher/state_purchase_view/34686639", "UA-2022-02-01-005429-b")</f>
        <v>UA-2022-02-01-005429-b</v>
      </c>
      <c r="C55" s="1" t="s">
        <v>321</v>
      </c>
      <c r="D55" s="1" t="s">
        <v>59</v>
      </c>
      <c r="E55" s="1" t="s">
        <v>32</v>
      </c>
      <c r="F55" s="1" t="s">
        <v>227</v>
      </c>
      <c r="G55" s="1" t="s">
        <v>329</v>
      </c>
      <c r="H55" s="1" t="s">
        <v>226</v>
      </c>
      <c r="I55" s="1" t="s">
        <v>71</v>
      </c>
      <c r="J55" s="1" t="s">
        <v>3</v>
      </c>
      <c r="K55" s="1" t="s">
        <v>3</v>
      </c>
      <c r="L55" s="1" t="s">
        <v>3</v>
      </c>
      <c r="M55" s="5">
        <v>44593</v>
      </c>
      <c r="N55" s="1"/>
      <c r="O55" s="1"/>
      <c r="P55" s="1"/>
      <c r="Q55" s="1"/>
      <c r="R55" s="1" t="s">
        <v>354</v>
      </c>
      <c r="S55" s="4">
        <v>1</v>
      </c>
      <c r="T55" s="7">
        <v>1755</v>
      </c>
      <c r="U55" s="1" t="s">
        <v>262</v>
      </c>
      <c r="V55" s="1">
        <v>30</v>
      </c>
      <c r="W55" s="7">
        <v>58.5</v>
      </c>
      <c r="X55" s="1" t="s">
        <v>365</v>
      </c>
      <c r="Y55" s="1" t="s">
        <v>369</v>
      </c>
      <c r="Z55" s="1" t="s">
        <v>175</v>
      </c>
      <c r="AA55" s="1" t="s">
        <v>265</v>
      </c>
      <c r="AB55" s="1" t="s">
        <v>198</v>
      </c>
      <c r="AC55" s="1" t="s">
        <v>265</v>
      </c>
      <c r="AD55" s="7">
        <v>1755</v>
      </c>
      <c r="AE55" s="7">
        <v>58.5</v>
      </c>
      <c r="AF55" s="1"/>
      <c r="AG55" s="1"/>
      <c r="AH55" s="1"/>
      <c r="AI55" s="1" t="s">
        <v>306</v>
      </c>
      <c r="AJ55" s="1" t="s">
        <v>53</v>
      </c>
      <c r="AK55" s="1"/>
      <c r="AL55" s="1"/>
      <c r="AM55" s="1"/>
      <c r="AN55" s="2"/>
      <c r="AO55" s="1"/>
      <c r="AP55" s="1"/>
      <c r="AQ55" s="1"/>
      <c r="AR55" s="1" t="s">
        <v>360</v>
      </c>
      <c r="AS55" s="6">
        <v>44593.525972676041</v>
      </c>
      <c r="AT55" s="1" t="s">
        <v>101</v>
      </c>
      <c r="AU55" s="7">
        <v>1755</v>
      </c>
      <c r="AV55" s="1"/>
      <c r="AW55" s="5">
        <v>44926</v>
      </c>
      <c r="AX55" s="5">
        <v>44593</v>
      </c>
      <c r="AY55" s="5">
        <v>44593</v>
      </c>
      <c r="AZ55" s="6">
        <v>44926</v>
      </c>
      <c r="BA55" s="1" t="s">
        <v>372</v>
      </c>
      <c r="BB55" s="1" t="s">
        <v>1</v>
      </c>
    </row>
    <row r="56" spans="1:54" x14ac:dyDescent="0.25">
      <c r="A56" s="4">
        <v>151</v>
      </c>
      <c r="B56" s="2" t="str">
        <f>HYPERLINK("https://my.zakupivli.pro/remote/dispatcher/state_purchase_view/34674343", "UA-2022-02-01-002053-b")</f>
        <v>UA-2022-02-01-002053-b</v>
      </c>
      <c r="C56" s="1" t="s">
        <v>270</v>
      </c>
      <c r="D56" s="1" t="s">
        <v>59</v>
      </c>
      <c r="E56" s="1" t="s">
        <v>33</v>
      </c>
      <c r="F56" s="1" t="s">
        <v>227</v>
      </c>
      <c r="G56" s="1" t="s">
        <v>329</v>
      </c>
      <c r="H56" s="1" t="s">
        <v>226</v>
      </c>
      <c r="I56" s="1" t="s">
        <v>71</v>
      </c>
      <c r="J56" s="1" t="s">
        <v>3</v>
      </c>
      <c r="K56" s="1" t="s">
        <v>3</v>
      </c>
      <c r="L56" s="1" t="s">
        <v>3</v>
      </c>
      <c r="M56" s="5">
        <v>44593</v>
      </c>
      <c r="N56" s="1"/>
      <c r="O56" s="1"/>
      <c r="P56" s="1"/>
      <c r="Q56" s="1"/>
      <c r="R56" s="1" t="s">
        <v>354</v>
      </c>
      <c r="S56" s="4">
        <v>1</v>
      </c>
      <c r="T56" s="7">
        <v>7300</v>
      </c>
      <c r="U56" s="1" t="s">
        <v>262</v>
      </c>
      <c r="V56" s="1">
        <v>100</v>
      </c>
      <c r="W56" s="7">
        <v>73</v>
      </c>
      <c r="X56" s="1" t="s">
        <v>365</v>
      </c>
      <c r="Y56" s="1" t="s">
        <v>369</v>
      </c>
      <c r="Z56" s="1" t="s">
        <v>175</v>
      </c>
      <c r="AA56" s="1" t="s">
        <v>265</v>
      </c>
      <c r="AB56" s="1" t="s">
        <v>198</v>
      </c>
      <c r="AC56" s="1" t="s">
        <v>265</v>
      </c>
      <c r="AD56" s="7">
        <v>7300</v>
      </c>
      <c r="AE56" s="7">
        <v>73</v>
      </c>
      <c r="AF56" s="1"/>
      <c r="AG56" s="1"/>
      <c r="AH56" s="1"/>
      <c r="AI56" s="1" t="s">
        <v>307</v>
      </c>
      <c r="AJ56" s="1" t="s">
        <v>99</v>
      </c>
      <c r="AK56" s="1"/>
      <c r="AL56" s="1"/>
      <c r="AM56" s="1"/>
      <c r="AN56" s="2"/>
      <c r="AO56" s="1"/>
      <c r="AP56" s="1"/>
      <c r="AQ56" s="1"/>
      <c r="AR56" s="1" t="s">
        <v>360</v>
      </c>
      <c r="AS56" s="6">
        <v>44593.428550711797</v>
      </c>
      <c r="AT56" s="1" t="s">
        <v>68</v>
      </c>
      <c r="AU56" s="7">
        <v>7300</v>
      </c>
      <c r="AV56" s="5">
        <v>44565</v>
      </c>
      <c r="AW56" s="5">
        <v>44926</v>
      </c>
      <c r="AX56" s="5">
        <v>44593</v>
      </c>
      <c r="AY56" s="5">
        <v>44593</v>
      </c>
      <c r="AZ56" s="6">
        <v>44926</v>
      </c>
      <c r="BA56" s="1" t="s">
        <v>372</v>
      </c>
      <c r="BB56" s="1" t="s">
        <v>1</v>
      </c>
    </row>
    <row r="57" spans="1:54" x14ac:dyDescent="0.25">
      <c r="A57" s="4">
        <v>152</v>
      </c>
      <c r="B57" s="2" t="str">
        <f>HYPERLINK("https://my.zakupivli.pro/remote/dispatcher/state_purchase_view/34673510", "UA-2022-02-01-001826-b")</f>
        <v>UA-2022-02-01-001826-b</v>
      </c>
      <c r="C57" s="1" t="s">
        <v>242</v>
      </c>
      <c r="D57" s="1" t="s">
        <v>59</v>
      </c>
      <c r="E57" s="1" t="s">
        <v>40</v>
      </c>
      <c r="F57" s="1" t="s">
        <v>227</v>
      </c>
      <c r="G57" s="1" t="s">
        <v>329</v>
      </c>
      <c r="H57" s="1" t="s">
        <v>226</v>
      </c>
      <c r="I57" s="1" t="s">
        <v>71</v>
      </c>
      <c r="J57" s="1" t="s">
        <v>3</v>
      </c>
      <c r="K57" s="1" t="s">
        <v>3</v>
      </c>
      <c r="L57" s="1" t="s">
        <v>3</v>
      </c>
      <c r="M57" s="5">
        <v>44593</v>
      </c>
      <c r="N57" s="1"/>
      <c r="O57" s="1"/>
      <c r="P57" s="1"/>
      <c r="Q57" s="1"/>
      <c r="R57" s="1" t="s">
        <v>354</v>
      </c>
      <c r="S57" s="4">
        <v>1</v>
      </c>
      <c r="T57" s="7">
        <v>1710</v>
      </c>
      <c r="U57" s="1" t="s">
        <v>262</v>
      </c>
      <c r="V57" s="1">
        <v>18</v>
      </c>
      <c r="W57" s="7">
        <v>95</v>
      </c>
      <c r="X57" s="1" t="s">
        <v>365</v>
      </c>
      <c r="Y57" s="1" t="s">
        <v>369</v>
      </c>
      <c r="Z57" s="1" t="s">
        <v>175</v>
      </c>
      <c r="AA57" s="1" t="s">
        <v>265</v>
      </c>
      <c r="AB57" s="1" t="s">
        <v>198</v>
      </c>
      <c r="AC57" s="1" t="s">
        <v>265</v>
      </c>
      <c r="AD57" s="7">
        <v>1710</v>
      </c>
      <c r="AE57" s="7">
        <v>95</v>
      </c>
      <c r="AF57" s="1"/>
      <c r="AG57" s="1"/>
      <c r="AH57" s="1"/>
      <c r="AI57" s="1" t="s">
        <v>307</v>
      </c>
      <c r="AJ57" s="1" t="s">
        <v>99</v>
      </c>
      <c r="AK57" s="1"/>
      <c r="AL57" s="1"/>
      <c r="AM57" s="1"/>
      <c r="AN57" s="2"/>
      <c r="AO57" s="1"/>
      <c r="AP57" s="1"/>
      <c r="AQ57" s="1"/>
      <c r="AR57" s="1" t="s">
        <v>360</v>
      </c>
      <c r="AS57" s="6">
        <v>44593.422640317513</v>
      </c>
      <c r="AT57" s="1" t="s">
        <v>54</v>
      </c>
      <c r="AU57" s="7">
        <v>1710</v>
      </c>
      <c r="AV57" s="5">
        <v>44565</v>
      </c>
      <c r="AW57" s="5">
        <v>44926</v>
      </c>
      <c r="AX57" s="5">
        <v>44593</v>
      </c>
      <c r="AY57" s="5">
        <v>44593</v>
      </c>
      <c r="AZ57" s="6">
        <v>44926</v>
      </c>
      <c r="BA57" s="1" t="s">
        <v>372</v>
      </c>
      <c r="BB57" s="1" t="s">
        <v>1</v>
      </c>
    </row>
    <row r="58" spans="1:54" x14ac:dyDescent="0.25">
      <c r="A58" s="4">
        <v>153</v>
      </c>
      <c r="B58" s="2" t="str">
        <f>HYPERLINK("https://my.zakupivli.pro/remote/dispatcher/state_purchase_view/34672831", "UA-2022-02-01-001693-b")</f>
        <v>UA-2022-02-01-001693-b</v>
      </c>
      <c r="C58" s="1" t="s">
        <v>187</v>
      </c>
      <c r="D58" s="1" t="s">
        <v>59</v>
      </c>
      <c r="E58" s="1" t="s">
        <v>39</v>
      </c>
      <c r="F58" s="1" t="s">
        <v>227</v>
      </c>
      <c r="G58" s="1" t="s">
        <v>329</v>
      </c>
      <c r="H58" s="1" t="s">
        <v>226</v>
      </c>
      <c r="I58" s="1" t="s">
        <v>71</v>
      </c>
      <c r="J58" s="1" t="s">
        <v>3</v>
      </c>
      <c r="K58" s="1" t="s">
        <v>3</v>
      </c>
      <c r="L58" s="1" t="s">
        <v>3</v>
      </c>
      <c r="M58" s="5">
        <v>44593</v>
      </c>
      <c r="N58" s="1"/>
      <c r="O58" s="1"/>
      <c r="P58" s="1"/>
      <c r="Q58" s="1"/>
      <c r="R58" s="1" t="s">
        <v>354</v>
      </c>
      <c r="S58" s="4">
        <v>1</v>
      </c>
      <c r="T58" s="7">
        <v>3400</v>
      </c>
      <c r="U58" s="1" t="s">
        <v>262</v>
      </c>
      <c r="V58" s="1">
        <v>200</v>
      </c>
      <c r="W58" s="7">
        <v>17</v>
      </c>
      <c r="X58" s="1" t="s">
        <v>365</v>
      </c>
      <c r="Y58" s="1" t="s">
        <v>369</v>
      </c>
      <c r="Z58" s="1" t="s">
        <v>175</v>
      </c>
      <c r="AA58" s="1" t="s">
        <v>265</v>
      </c>
      <c r="AB58" s="1" t="s">
        <v>198</v>
      </c>
      <c r="AC58" s="1" t="s">
        <v>265</v>
      </c>
      <c r="AD58" s="7">
        <v>3400</v>
      </c>
      <c r="AE58" s="7">
        <v>17</v>
      </c>
      <c r="AF58" s="1"/>
      <c r="AG58" s="1"/>
      <c r="AH58" s="1"/>
      <c r="AI58" s="1" t="s">
        <v>307</v>
      </c>
      <c r="AJ58" s="1" t="s">
        <v>99</v>
      </c>
      <c r="AK58" s="1"/>
      <c r="AL58" s="1"/>
      <c r="AM58" s="1"/>
      <c r="AN58" s="2"/>
      <c r="AO58" s="1"/>
      <c r="AP58" s="1"/>
      <c r="AQ58" s="1"/>
      <c r="AR58" s="1" t="s">
        <v>360</v>
      </c>
      <c r="AS58" s="6">
        <v>44593.417039067856</v>
      </c>
      <c r="AT58" s="1" t="s">
        <v>49</v>
      </c>
      <c r="AU58" s="7">
        <v>3400</v>
      </c>
      <c r="AV58" s="5">
        <v>44565</v>
      </c>
      <c r="AW58" s="5">
        <v>44926</v>
      </c>
      <c r="AX58" s="5">
        <v>44593</v>
      </c>
      <c r="AY58" s="5">
        <v>44565</v>
      </c>
      <c r="AZ58" s="6">
        <v>44926</v>
      </c>
      <c r="BA58" s="1" t="s">
        <v>372</v>
      </c>
      <c r="BB58" s="1" t="s">
        <v>1</v>
      </c>
    </row>
    <row r="59" spans="1:54" x14ac:dyDescent="0.25">
      <c r="A59" s="4">
        <v>154</v>
      </c>
      <c r="B59" s="2" t="str">
        <f>HYPERLINK("https://my.zakupivli.pro/remote/dispatcher/state_purchase_view/34671053", "UA-2022-02-01-001196-b")</f>
        <v>UA-2022-02-01-001196-b</v>
      </c>
      <c r="C59" s="1" t="s">
        <v>349</v>
      </c>
      <c r="D59" s="1" t="s">
        <v>59</v>
      </c>
      <c r="E59" s="1" t="s">
        <v>43</v>
      </c>
      <c r="F59" s="1" t="s">
        <v>227</v>
      </c>
      <c r="G59" s="1" t="s">
        <v>329</v>
      </c>
      <c r="H59" s="1" t="s">
        <v>226</v>
      </c>
      <c r="I59" s="1" t="s">
        <v>71</v>
      </c>
      <c r="J59" s="1" t="s">
        <v>3</v>
      </c>
      <c r="K59" s="1" t="s">
        <v>3</v>
      </c>
      <c r="L59" s="1" t="s">
        <v>3</v>
      </c>
      <c r="M59" s="5">
        <v>44593</v>
      </c>
      <c r="N59" s="1"/>
      <c r="O59" s="1"/>
      <c r="P59" s="1"/>
      <c r="Q59" s="1"/>
      <c r="R59" s="1" t="s">
        <v>354</v>
      </c>
      <c r="S59" s="4">
        <v>1</v>
      </c>
      <c r="T59" s="7">
        <v>5600</v>
      </c>
      <c r="U59" s="1" t="s">
        <v>262</v>
      </c>
      <c r="V59" s="1">
        <v>200</v>
      </c>
      <c r="W59" s="7">
        <v>28</v>
      </c>
      <c r="X59" s="1" t="s">
        <v>365</v>
      </c>
      <c r="Y59" s="1" t="s">
        <v>369</v>
      </c>
      <c r="Z59" s="1" t="s">
        <v>175</v>
      </c>
      <c r="AA59" s="1" t="s">
        <v>265</v>
      </c>
      <c r="AB59" s="1" t="s">
        <v>198</v>
      </c>
      <c r="AC59" s="1" t="s">
        <v>265</v>
      </c>
      <c r="AD59" s="7">
        <v>5600</v>
      </c>
      <c r="AE59" s="7">
        <v>28</v>
      </c>
      <c r="AF59" s="1"/>
      <c r="AG59" s="1"/>
      <c r="AH59" s="1"/>
      <c r="AI59" s="1" t="s">
        <v>307</v>
      </c>
      <c r="AJ59" s="1" t="s">
        <v>99</v>
      </c>
      <c r="AK59" s="1"/>
      <c r="AL59" s="1"/>
      <c r="AM59" s="1"/>
      <c r="AN59" s="2"/>
      <c r="AO59" s="1"/>
      <c r="AP59" s="1"/>
      <c r="AQ59" s="1"/>
      <c r="AR59" s="1" t="s">
        <v>360</v>
      </c>
      <c r="AS59" s="6">
        <v>44593.401666084152</v>
      </c>
      <c r="AT59" s="1" t="s">
        <v>16</v>
      </c>
      <c r="AU59" s="7">
        <v>5600</v>
      </c>
      <c r="AV59" s="5">
        <v>44565</v>
      </c>
      <c r="AW59" s="5">
        <v>44926</v>
      </c>
      <c r="AX59" s="5">
        <v>44593</v>
      </c>
      <c r="AY59" s="5">
        <v>44593</v>
      </c>
      <c r="AZ59" s="6">
        <v>44926</v>
      </c>
      <c r="BA59" s="1" t="s">
        <v>372</v>
      </c>
      <c r="BB59" s="1" t="s">
        <v>1</v>
      </c>
    </row>
    <row r="60" spans="1:54" x14ac:dyDescent="0.25">
      <c r="A60" s="4">
        <v>155</v>
      </c>
      <c r="B60" s="2" t="str">
        <f>HYPERLINK("https://my.zakupivli.pro/remote/dispatcher/state_purchase_view/34669309", "UA-2022-02-01-000686-b")</f>
        <v>UA-2022-02-01-000686-b</v>
      </c>
      <c r="C60" s="1" t="s">
        <v>252</v>
      </c>
      <c r="D60" s="1" t="s">
        <v>59</v>
      </c>
      <c r="E60" s="1" t="s">
        <v>45</v>
      </c>
      <c r="F60" s="1" t="s">
        <v>227</v>
      </c>
      <c r="G60" s="1" t="s">
        <v>329</v>
      </c>
      <c r="H60" s="1" t="s">
        <v>226</v>
      </c>
      <c r="I60" s="1" t="s">
        <v>71</v>
      </c>
      <c r="J60" s="1" t="s">
        <v>3</v>
      </c>
      <c r="K60" s="1" t="s">
        <v>3</v>
      </c>
      <c r="L60" s="1" t="s">
        <v>3</v>
      </c>
      <c r="M60" s="5">
        <v>44593</v>
      </c>
      <c r="N60" s="1"/>
      <c r="O60" s="1"/>
      <c r="P60" s="1"/>
      <c r="Q60" s="1"/>
      <c r="R60" s="1" t="s">
        <v>354</v>
      </c>
      <c r="S60" s="4">
        <v>1</v>
      </c>
      <c r="T60" s="7">
        <v>4072</v>
      </c>
      <c r="U60" s="1" t="s">
        <v>262</v>
      </c>
      <c r="V60" s="1">
        <v>120</v>
      </c>
      <c r="W60" s="7">
        <v>33.93</v>
      </c>
      <c r="X60" s="1" t="s">
        <v>365</v>
      </c>
      <c r="Y60" s="1" t="s">
        <v>369</v>
      </c>
      <c r="Z60" s="1" t="s">
        <v>175</v>
      </c>
      <c r="AA60" s="1" t="s">
        <v>265</v>
      </c>
      <c r="AB60" s="1" t="s">
        <v>198</v>
      </c>
      <c r="AC60" s="1" t="s">
        <v>265</v>
      </c>
      <c r="AD60" s="7">
        <v>4072</v>
      </c>
      <c r="AE60" s="7">
        <v>33.93333333333333</v>
      </c>
      <c r="AF60" s="1"/>
      <c r="AG60" s="1"/>
      <c r="AH60" s="1"/>
      <c r="AI60" s="1" t="s">
        <v>307</v>
      </c>
      <c r="AJ60" s="1" t="s">
        <v>99</v>
      </c>
      <c r="AK60" s="1"/>
      <c r="AL60" s="1"/>
      <c r="AM60" s="1"/>
      <c r="AN60" s="2"/>
      <c r="AO60" s="1"/>
      <c r="AP60" s="1"/>
      <c r="AQ60" s="1"/>
      <c r="AR60" s="1" t="s">
        <v>360</v>
      </c>
      <c r="AS60" s="6">
        <v>44593.396515571563</v>
      </c>
      <c r="AT60" s="1" t="s">
        <v>15</v>
      </c>
      <c r="AU60" s="7">
        <v>4072</v>
      </c>
      <c r="AV60" s="5">
        <v>44565</v>
      </c>
      <c r="AW60" s="5">
        <v>44926</v>
      </c>
      <c r="AX60" s="5">
        <v>44593</v>
      </c>
      <c r="AY60" s="5">
        <v>44593</v>
      </c>
      <c r="AZ60" s="6">
        <v>44926</v>
      </c>
      <c r="BA60" s="1" t="s">
        <v>372</v>
      </c>
      <c r="BB60" s="1" t="s">
        <v>1</v>
      </c>
    </row>
    <row r="61" spans="1:54" x14ac:dyDescent="0.25">
      <c r="A61" s="4">
        <v>156</v>
      </c>
      <c r="B61" s="2" t="str">
        <f>HYPERLINK("https://my.zakupivli.pro/remote/dispatcher/state_purchase_view/34369711", "UA-2022-01-24-011714-b")</f>
        <v>UA-2022-01-24-011714-b</v>
      </c>
      <c r="C61" s="1" t="s">
        <v>347</v>
      </c>
      <c r="D61" s="1" t="s">
        <v>59</v>
      </c>
      <c r="E61" s="1" t="s">
        <v>139</v>
      </c>
      <c r="F61" s="1" t="s">
        <v>227</v>
      </c>
      <c r="G61" s="1" t="s">
        <v>329</v>
      </c>
      <c r="H61" s="1" t="s">
        <v>226</v>
      </c>
      <c r="I61" s="1" t="s">
        <v>71</v>
      </c>
      <c r="J61" s="1" t="s">
        <v>3</v>
      </c>
      <c r="K61" s="1" t="s">
        <v>3</v>
      </c>
      <c r="L61" s="1" t="s">
        <v>3</v>
      </c>
      <c r="M61" s="5">
        <v>44585</v>
      </c>
      <c r="N61" s="1"/>
      <c r="O61" s="1"/>
      <c r="P61" s="1"/>
      <c r="Q61" s="1"/>
      <c r="R61" s="1" t="s">
        <v>354</v>
      </c>
      <c r="S61" s="4">
        <v>1</v>
      </c>
      <c r="T61" s="7">
        <v>40000</v>
      </c>
      <c r="U61" s="1" t="s">
        <v>262</v>
      </c>
      <c r="V61" s="1">
        <v>900</v>
      </c>
      <c r="W61" s="7">
        <v>44.44</v>
      </c>
      <c r="X61" s="1" t="s">
        <v>368</v>
      </c>
      <c r="Y61" s="1" t="s">
        <v>369</v>
      </c>
      <c r="Z61" s="1" t="s">
        <v>175</v>
      </c>
      <c r="AA61" s="1" t="s">
        <v>329</v>
      </c>
      <c r="AB61" s="1" t="s">
        <v>198</v>
      </c>
      <c r="AC61" s="1" t="s">
        <v>265</v>
      </c>
      <c r="AD61" s="7">
        <v>40000</v>
      </c>
      <c r="AE61" s="7">
        <v>44.444444444444443</v>
      </c>
      <c r="AF61" s="1"/>
      <c r="AG61" s="1"/>
      <c r="AH61" s="1"/>
      <c r="AI61" s="1" t="s">
        <v>266</v>
      </c>
      <c r="AJ61" s="1" t="s">
        <v>9</v>
      </c>
      <c r="AK61" s="1"/>
      <c r="AL61" s="1"/>
      <c r="AM61" s="1"/>
      <c r="AN61" s="2"/>
      <c r="AO61" s="1"/>
      <c r="AP61" s="1"/>
      <c r="AQ61" s="1"/>
      <c r="AR61" s="1" t="s">
        <v>360</v>
      </c>
      <c r="AS61" s="6">
        <v>44587.359110892328</v>
      </c>
      <c r="AT61" s="1" t="s">
        <v>359</v>
      </c>
      <c r="AU61" s="7">
        <v>40000</v>
      </c>
      <c r="AV61" s="5">
        <v>44562</v>
      </c>
      <c r="AW61" s="5">
        <v>44926</v>
      </c>
      <c r="AX61" s="5">
        <v>44585</v>
      </c>
      <c r="AY61" s="5">
        <v>44585</v>
      </c>
      <c r="AZ61" s="6">
        <v>44926</v>
      </c>
      <c r="BA61" s="1" t="s">
        <v>372</v>
      </c>
      <c r="BB61" s="1" t="s">
        <v>1</v>
      </c>
    </row>
    <row r="62" spans="1:54" x14ac:dyDescent="0.25">
      <c r="A62" s="4">
        <v>157</v>
      </c>
      <c r="B62" s="2" t="str">
        <f>HYPERLINK("https://my.zakupivli.pro/remote/dispatcher/state_purchase_view/34364302", "UA-2022-01-24-009988-b")</f>
        <v>UA-2022-01-24-009988-b</v>
      </c>
      <c r="C62" s="1" t="s">
        <v>258</v>
      </c>
      <c r="D62" s="1" t="s">
        <v>59</v>
      </c>
      <c r="E62" s="1" t="s">
        <v>165</v>
      </c>
      <c r="F62" s="1" t="s">
        <v>227</v>
      </c>
      <c r="G62" s="1" t="s">
        <v>329</v>
      </c>
      <c r="H62" s="1" t="s">
        <v>226</v>
      </c>
      <c r="I62" s="1" t="s">
        <v>71</v>
      </c>
      <c r="J62" s="1" t="s">
        <v>3</v>
      </c>
      <c r="K62" s="1" t="s">
        <v>3</v>
      </c>
      <c r="L62" s="1" t="s">
        <v>3</v>
      </c>
      <c r="M62" s="5">
        <v>44585</v>
      </c>
      <c r="N62" s="1"/>
      <c r="O62" s="1"/>
      <c r="P62" s="1"/>
      <c r="Q62" s="1"/>
      <c r="R62" s="1" t="s">
        <v>354</v>
      </c>
      <c r="S62" s="4">
        <v>1</v>
      </c>
      <c r="T62" s="7">
        <v>12000</v>
      </c>
      <c r="U62" s="1" t="s">
        <v>262</v>
      </c>
      <c r="V62" s="1">
        <v>54.6</v>
      </c>
      <c r="W62" s="7">
        <v>219.78</v>
      </c>
      <c r="X62" s="1" t="s">
        <v>368</v>
      </c>
      <c r="Y62" s="1" t="s">
        <v>369</v>
      </c>
      <c r="Z62" s="1" t="s">
        <v>175</v>
      </c>
      <c r="AA62" s="1" t="s">
        <v>329</v>
      </c>
      <c r="AB62" s="1" t="s">
        <v>198</v>
      </c>
      <c r="AC62" s="1" t="s">
        <v>265</v>
      </c>
      <c r="AD62" s="7">
        <v>12000</v>
      </c>
      <c r="AE62" s="7">
        <v>222.22222222222223</v>
      </c>
      <c r="AF62" s="1"/>
      <c r="AG62" s="1"/>
      <c r="AH62" s="1"/>
      <c r="AI62" s="1" t="s">
        <v>236</v>
      </c>
      <c r="AJ62" s="1" t="s">
        <v>115</v>
      </c>
      <c r="AK62" s="1"/>
      <c r="AL62" s="1"/>
      <c r="AM62" s="1"/>
      <c r="AN62" s="2"/>
      <c r="AO62" s="1"/>
      <c r="AP62" s="1"/>
      <c r="AQ62" s="1"/>
      <c r="AR62" s="1" t="s">
        <v>360</v>
      </c>
      <c r="AS62" s="6">
        <v>44585.601831242231</v>
      </c>
      <c r="AT62" s="1" t="s">
        <v>88</v>
      </c>
      <c r="AU62" s="7">
        <v>12000</v>
      </c>
      <c r="AV62" s="5">
        <v>44585</v>
      </c>
      <c r="AW62" s="5">
        <v>44926</v>
      </c>
      <c r="AX62" s="5">
        <v>44585</v>
      </c>
      <c r="AY62" s="5">
        <v>44585</v>
      </c>
      <c r="AZ62" s="6">
        <v>44926</v>
      </c>
      <c r="BA62" s="1" t="s">
        <v>372</v>
      </c>
      <c r="BB62" s="1" t="s">
        <v>1</v>
      </c>
    </row>
    <row r="63" spans="1:54" x14ac:dyDescent="0.25">
      <c r="A63" s="4">
        <v>158</v>
      </c>
      <c r="B63" s="2" t="str">
        <f>HYPERLINK("https://my.zakupivli.pro/remote/dispatcher/state_purchase_view/34360253", "UA-2022-01-24-008594-b")</f>
        <v>UA-2022-01-24-008594-b</v>
      </c>
      <c r="C63" s="1" t="s">
        <v>228</v>
      </c>
      <c r="D63" s="1" t="s">
        <v>59</v>
      </c>
      <c r="E63" s="1" t="s">
        <v>47</v>
      </c>
      <c r="F63" s="1" t="s">
        <v>227</v>
      </c>
      <c r="G63" s="1" t="s">
        <v>329</v>
      </c>
      <c r="H63" s="1" t="s">
        <v>226</v>
      </c>
      <c r="I63" s="1" t="s">
        <v>71</v>
      </c>
      <c r="J63" s="1" t="s">
        <v>3</v>
      </c>
      <c r="K63" s="1" t="s">
        <v>3</v>
      </c>
      <c r="L63" s="1" t="s">
        <v>3</v>
      </c>
      <c r="M63" s="5">
        <v>44585</v>
      </c>
      <c r="N63" s="1"/>
      <c r="O63" s="1"/>
      <c r="P63" s="1"/>
      <c r="Q63" s="1"/>
      <c r="R63" s="1" t="s">
        <v>354</v>
      </c>
      <c r="S63" s="4">
        <v>1</v>
      </c>
      <c r="T63" s="7">
        <v>624</v>
      </c>
      <c r="U63" s="1" t="s">
        <v>262</v>
      </c>
      <c r="V63" s="1">
        <v>96</v>
      </c>
      <c r="W63" s="7">
        <v>6.5</v>
      </c>
      <c r="X63" s="1" t="s">
        <v>370</v>
      </c>
      <c r="Y63" s="1" t="s">
        <v>369</v>
      </c>
      <c r="Z63" s="1" t="s">
        <v>175</v>
      </c>
      <c r="AA63" s="1" t="s">
        <v>265</v>
      </c>
      <c r="AB63" s="1" t="s">
        <v>198</v>
      </c>
      <c r="AC63" s="1" t="s">
        <v>265</v>
      </c>
      <c r="AD63" s="7">
        <v>624</v>
      </c>
      <c r="AE63" s="7">
        <v>6.5</v>
      </c>
      <c r="AF63" s="1"/>
      <c r="AG63" s="1"/>
      <c r="AH63" s="1"/>
      <c r="AI63" s="1" t="s">
        <v>307</v>
      </c>
      <c r="AJ63" s="1" t="s">
        <v>99</v>
      </c>
      <c r="AK63" s="1"/>
      <c r="AL63" s="1"/>
      <c r="AM63" s="1"/>
      <c r="AN63" s="2"/>
      <c r="AO63" s="1"/>
      <c r="AP63" s="1"/>
      <c r="AQ63" s="1"/>
      <c r="AR63" s="1" t="s">
        <v>360</v>
      </c>
      <c r="AS63" s="6">
        <v>44585.571727169146</v>
      </c>
      <c r="AT63" s="1" t="s">
        <v>87</v>
      </c>
      <c r="AU63" s="7">
        <v>624</v>
      </c>
      <c r="AV63" s="5">
        <v>44565</v>
      </c>
      <c r="AW63" s="5">
        <v>44926</v>
      </c>
      <c r="AX63" s="5">
        <v>44585</v>
      </c>
      <c r="AY63" s="5">
        <v>44585</v>
      </c>
      <c r="AZ63" s="6">
        <v>44926</v>
      </c>
      <c r="BA63" s="1" t="s">
        <v>372</v>
      </c>
      <c r="BB63" s="1" t="s">
        <v>1</v>
      </c>
    </row>
    <row r="64" spans="1:54" x14ac:dyDescent="0.25">
      <c r="A64" s="4">
        <v>159</v>
      </c>
      <c r="B64" s="2" t="str">
        <f>HYPERLINK("https://my.zakupivli.pro/remote/dispatcher/state_purchase_view/34357779", "UA-2022-01-24-007794-b")</f>
        <v>UA-2022-01-24-007794-b</v>
      </c>
      <c r="C64" s="1" t="s">
        <v>283</v>
      </c>
      <c r="D64" s="1" t="s">
        <v>59</v>
      </c>
      <c r="E64" s="1" t="s">
        <v>141</v>
      </c>
      <c r="F64" s="1" t="s">
        <v>227</v>
      </c>
      <c r="G64" s="1" t="s">
        <v>329</v>
      </c>
      <c r="H64" s="1" t="s">
        <v>226</v>
      </c>
      <c r="I64" s="1" t="s">
        <v>71</v>
      </c>
      <c r="J64" s="1" t="s">
        <v>3</v>
      </c>
      <c r="K64" s="1" t="s">
        <v>3</v>
      </c>
      <c r="L64" s="1" t="s">
        <v>3</v>
      </c>
      <c r="M64" s="5">
        <v>44585</v>
      </c>
      <c r="N64" s="1"/>
      <c r="O64" s="1"/>
      <c r="P64" s="1"/>
      <c r="Q64" s="1"/>
      <c r="R64" s="1" t="s">
        <v>354</v>
      </c>
      <c r="S64" s="4">
        <v>1</v>
      </c>
      <c r="T64" s="7">
        <v>5000</v>
      </c>
      <c r="U64" s="1" t="s">
        <v>262</v>
      </c>
      <c r="V64" s="1">
        <v>40560</v>
      </c>
      <c r="W64" s="7">
        <v>0.12</v>
      </c>
      <c r="X64" s="1" t="s">
        <v>364</v>
      </c>
      <c r="Y64" s="1" t="s">
        <v>369</v>
      </c>
      <c r="Z64" s="1" t="s">
        <v>175</v>
      </c>
      <c r="AA64" s="1" t="s">
        <v>329</v>
      </c>
      <c r="AB64" s="1" t="s">
        <v>198</v>
      </c>
      <c r="AC64" s="1" t="s">
        <v>265</v>
      </c>
      <c r="AD64" s="7">
        <v>5000</v>
      </c>
      <c r="AE64" s="7">
        <v>0.1232741617357002</v>
      </c>
      <c r="AF64" s="1"/>
      <c r="AG64" s="1"/>
      <c r="AH64" s="1"/>
      <c r="AI64" s="1" t="s">
        <v>276</v>
      </c>
      <c r="AJ64" s="1" t="s">
        <v>67</v>
      </c>
      <c r="AK64" s="1"/>
      <c r="AL64" s="1"/>
      <c r="AM64" s="1"/>
      <c r="AN64" s="2"/>
      <c r="AO64" s="1"/>
      <c r="AP64" s="1"/>
      <c r="AQ64" s="1"/>
      <c r="AR64" s="1" t="s">
        <v>360</v>
      </c>
      <c r="AS64" s="6">
        <v>44585.558051134882</v>
      </c>
      <c r="AT64" s="1" t="s">
        <v>130</v>
      </c>
      <c r="AU64" s="7">
        <v>5000</v>
      </c>
      <c r="AV64" s="5">
        <v>44562</v>
      </c>
      <c r="AW64" s="5">
        <v>44926</v>
      </c>
      <c r="AX64" s="5">
        <v>44580</v>
      </c>
      <c r="AY64" s="5">
        <v>44580</v>
      </c>
      <c r="AZ64" s="6">
        <v>44926</v>
      </c>
      <c r="BA64" s="1" t="s">
        <v>372</v>
      </c>
      <c r="BB64" s="1" t="s">
        <v>1</v>
      </c>
    </row>
    <row r="65" spans="1:54" x14ac:dyDescent="0.25">
      <c r="A65" s="4">
        <v>160</v>
      </c>
      <c r="B65" s="2" t="str">
        <f>HYPERLINK("https://my.zakupivli.pro/remote/dispatcher/state_purchase_view/34355291", "UA-2022-01-24-007006-b")</f>
        <v>UA-2022-01-24-007006-b</v>
      </c>
      <c r="C65" s="1" t="s">
        <v>362</v>
      </c>
      <c r="D65" s="1" t="s">
        <v>59</v>
      </c>
      <c r="E65" s="1" t="s">
        <v>7</v>
      </c>
      <c r="F65" s="1" t="s">
        <v>227</v>
      </c>
      <c r="G65" s="1" t="s">
        <v>329</v>
      </c>
      <c r="H65" s="1" t="s">
        <v>226</v>
      </c>
      <c r="I65" s="1" t="s">
        <v>71</v>
      </c>
      <c r="J65" s="1" t="s">
        <v>3</v>
      </c>
      <c r="K65" s="1" t="s">
        <v>3</v>
      </c>
      <c r="L65" s="1" t="s">
        <v>3</v>
      </c>
      <c r="M65" s="5">
        <v>44585</v>
      </c>
      <c r="N65" s="1"/>
      <c r="O65" s="1"/>
      <c r="P65" s="1"/>
      <c r="Q65" s="1"/>
      <c r="R65" s="1" t="s">
        <v>354</v>
      </c>
      <c r="S65" s="4">
        <v>1</v>
      </c>
      <c r="T65" s="7">
        <v>1445</v>
      </c>
      <c r="U65" s="1" t="s">
        <v>262</v>
      </c>
      <c r="V65" s="1">
        <v>17</v>
      </c>
      <c r="W65" s="7">
        <v>85</v>
      </c>
      <c r="X65" s="1" t="s">
        <v>365</v>
      </c>
      <c r="Y65" s="1" t="s">
        <v>369</v>
      </c>
      <c r="Z65" s="1" t="s">
        <v>175</v>
      </c>
      <c r="AA65" s="1" t="s">
        <v>265</v>
      </c>
      <c r="AB65" s="1" t="s">
        <v>198</v>
      </c>
      <c r="AC65" s="1" t="s">
        <v>265</v>
      </c>
      <c r="AD65" s="7">
        <v>1445</v>
      </c>
      <c r="AE65" s="7">
        <v>85</v>
      </c>
      <c r="AF65" s="1"/>
      <c r="AG65" s="1"/>
      <c r="AH65" s="1"/>
      <c r="AI65" s="1" t="s">
        <v>306</v>
      </c>
      <c r="AJ65" s="1" t="s">
        <v>53</v>
      </c>
      <c r="AK65" s="1"/>
      <c r="AL65" s="1"/>
      <c r="AM65" s="1"/>
      <c r="AN65" s="2"/>
      <c r="AO65" s="1"/>
      <c r="AP65" s="1"/>
      <c r="AQ65" s="1"/>
      <c r="AR65" s="1" t="s">
        <v>360</v>
      </c>
      <c r="AS65" s="6">
        <v>44585.533066570119</v>
      </c>
      <c r="AT65" s="1" t="s">
        <v>105</v>
      </c>
      <c r="AU65" s="7">
        <v>1445</v>
      </c>
      <c r="AV65" s="5">
        <v>44565</v>
      </c>
      <c r="AW65" s="5">
        <v>44926</v>
      </c>
      <c r="AX65" s="5">
        <v>44585</v>
      </c>
      <c r="AY65" s="5">
        <v>44585</v>
      </c>
      <c r="AZ65" s="6">
        <v>44926</v>
      </c>
      <c r="BA65" s="1" t="s">
        <v>372</v>
      </c>
      <c r="BB65" s="1" t="s">
        <v>1</v>
      </c>
    </row>
    <row r="66" spans="1:54" x14ac:dyDescent="0.25">
      <c r="A66" s="4">
        <v>161</v>
      </c>
      <c r="B66" s="2" t="str">
        <f>HYPERLINK("https://my.zakupivli.pro/remote/dispatcher/state_purchase_view/34354272", "UA-2022-01-24-006600-b")</f>
        <v>UA-2022-01-24-006600-b</v>
      </c>
      <c r="C66" s="1" t="s">
        <v>351</v>
      </c>
      <c r="D66" s="1" t="s">
        <v>59</v>
      </c>
      <c r="E66" s="1" t="s">
        <v>46</v>
      </c>
      <c r="F66" s="1" t="s">
        <v>227</v>
      </c>
      <c r="G66" s="1" t="s">
        <v>329</v>
      </c>
      <c r="H66" s="1" t="s">
        <v>226</v>
      </c>
      <c r="I66" s="1" t="s">
        <v>71</v>
      </c>
      <c r="J66" s="1" t="s">
        <v>3</v>
      </c>
      <c r="K66" s="1" t="s">
        <v>3</v>
      </c>
      <c r="L66" s="1" t="s">
        <v>3</v>
      </c>
      <c r="M66" s="5">
        <v>44585</v>
      </c>
      <c r="N66" s="1"/>
      <c r="O66" s="1"/>
      <c r="P66" s="1"/>
      <c r="Q66" s="1"/>
      <c r="R66" s="1" t="s">
        <v>354</v>
      </c>
      <c r="S66" s="4">
        <v>1</v>
      </c>
      <c r="T66" s="7">
        <v>8550</v>
      </c>
      <c r="U66" s="1" t="s">
        <v>262</v>
      </c>
      <c r="V66" s="1">
        <v>30</v>
      </c>
      <c r="W66" s="7">
        <v>285</v>
      </c>
      <c r="X66" s="1" t="s">
        <v>365</v>
      </c>
      <c r="Y66" s="1" t="s">
        <v>369</v>
      </c>
      <c r="Z66" s="1" t="s">
        <v>175</v>
      </c>
      <c r="AA66" s="1" t="s">
        <v>265</v>
      </c>
      <c r="AB66" s="1" t="s">
        <v>198</v>
      </c>
      <c r="AC66" s="1" t="s">
        <v>265</v>
      </c>
      <c r="AD66" s="7">
        <v>8550</v>
      </c>
      <c r="AE66" s="7">
        <v>285</v>
      </c>
      <c r="AF66" s="1"/>
      <c r="AG66" s="1"/>
      <c r="AH66" s="1"/>
      <c r="AI66" s="1" t="s">
        <v>307</v>
      </c>
      <c r="AJ66" s="1" t="s">
        <v>99</v>
      </c>
      <c r="AK66" s="1"/>
      <c r="AL66" s="1"/>
      <c r="AM66" s="1"/>
      <c r="AN66" s="2"/>
      <c r="AO66" s="1"/>
      <c r="AP66" s="1"/>
      <c r="AQ66" s="1"/>
      <c r="AR66" s="1" t="s">
        <v>360</v>
      </c>
      <c r="AS66" s="6">
        <v>44585.523098894315</v>
      </c>
      <c r="AT66" s="1" t="s">
        <v>61</v>
      </c>
      <c r="AU66" s="7">
        <v>8550</v>
      </c>
      <c r="AV66" s="5">
        <v>44565</v>
      </c>
      <c r="AW66" s="5">
        <v>44926</v>
      </c>
      <c r="AX66" s="5">
        <v>44585</v>
      </c>
      <c r="AY66" s="5">
        <v>44585</v>
      </c>
      <c r="AZ66" s="6">
        <v>44926</v>
      </c>
      <c r="BA66" s="1" t="s">
        <v>372</v>
      </c>
      <c r="BB66" s="1" t="s">
        <v>1</v>
      </c>
    </row>
    <row r="67" spans="1:54" x14ac:dyDescent="0.25">
      <c r="A67" s="4">
        <v>162</v>
      </c>
      <c r="B67" s="2" t="str">
        <f>HYPERLINK("https://my.zakupivli.pro/remote/dispatcher/state_purchase_view/34351228", "UA-2022-01-24-005671-b")</f>
        <v>UA-2022-01-24-005671-b</v>
      </c>
      <c r="C67" s="1" t="s">
        <v>267</v>
      </c>
      <c r="D67" s="1" t="s">
        <v>59</v>
      </c>
      <c r="E67" s="1" t="s">
        <v>32</v>
      </c>
      <c r="F67" s="1" t="s">
        <v>227</v>
      </c>
      <c r="G67" s="1" t="s">
        <v>329</v>
      </c>
      <c r="H67" s="1" t="s">
        <v>226</v>
      </c>
      <c r="I67" s="1" t="s">
        <v>71</v>
      </c>
      <c r="J67" s="1" t="s">
        <v>3</v>
      </c>
      <c r="K67" s="1" t="s">
        <v>3</v>
      </c>
      <c r="L67" s="1" t="s">
        <v>3</v>
      </c>
      <c r="M67" s="5">
        <v>44585</v>
      </c>
      <c r="N67" s="1"/>
      <c r="O67" s="1"/>
      <c r="P67" s="1"/>
      <c r="Q67" s="1"/>
      <c r="R67" s="1" t="s">
        <v>354</v>
      </c>
      <c r="S67" s="4">
        <v>1</v>
      </c>
      <c r="T67" s="7">
        <v>4575</v>
      </c>
      <c r="U67" s="1" t="s">
        <v>262</v>
      </c>
      <c r="V67" s="1">
        <v>100</v>
      </c>
      <c r="W67" s="7">
        <v>45.75</v>
      </c>
      <c r="X67" s="1" t="s">
        <v>365</v>
      </c>
      <c r="Y67" s="1" t="s">
        <v>369</v>
      </c>
      <c r="Z67" s="1" t="s">
        <v>175</v>
      </c>
      <c r="AA67" s="1" t="s">
        <v>265</v>
      </c>
      <c r="AB67" s="1" t="s">
        <v>198</v>
      </c>
      <c r="AC67" s="1" t="s">
        <v>265</v>
      </c>
      <c r="AD67" s="7">
        <v>4575</v>
      </c>
      <c r="AE67" s="7">
        <v>45.75</v>
      </c>
      <c r="AF67" s="1"/>
      <c r="AG67" s="1"/>
      <c r="AH67" s="1"/>
      <c r="AI67" s="1" t="s">
        <v>306</v>
      </c>
      <c r="AJ67" s="1" t="s">
        <v>53</v>
      </c>
      <c r="AK67" s="1"/>
      <c r="AL67" s="1"/>
      <c r="AM67" s="1"/>
      <c r="AN67" s="2"/>
      <c r="AO67" s="1"/>
      <c r="AP67" s="1"/>
      <c r="AQ67" s="1"/>
      <c r="AR67" s="1" t="s">
        <v>360</v>
      </c>
      <c r="AS67" s="6">
        <v>44585.49884522464</v>
      </c>
      <c r="AT67" s="1" t="s">
        <v>104</v>
      </c>
      <c r="AU67" s="7">
        <v>4575</v>
      </c>
      <c r="AV67" s="5">
        <v>44565</v>
      </c>
      <c r="AW67" s="5">
        <v>44926</v>
      </c>
      <c r="AX67" s="5">
        <v>44585</v>
      </c>
      <c r="AY67" s="5">
        <v>44585</v>
      </c>
      <c r="AZ67" s="6">
        <v>44926</v>
      </c>
      <c r="BA67" s="1" t="s">
        <v>372</v>
      </c>
      <c r="BB67" s="1" t="s">
        <v>1</v>
      </c>
    </row>
    <row r="68" spans="1:54" x14ac:dyDescent="0.25">
      <c r="A68" s="4">
        <v>163</v>
      </c>
      <c r="B68" s="2" t="str">
        <f>HYPERLINK("https://my.zakupivli.pro/remote/dispatcher/state_purchase_view/34347880", "UA-2022-01-24-004571-b")</f>
        <v>UA-2022-01-24-004571-b</v>
      </c>
      <c r="C68" s="1" t="s">
        <v>342</v>
      </c>
      <c r="D68" s="1" t="s">
        <v>59</v>
      </c>
      <c r="E68" s="1" t="s">
        <v>8</v>
      </c>
      <c r="F68" s="1" t="s">
        <v>227</v>
      </c>
      <c r="G68" s="1" t="s">
        <v>329</v>
      </c>
      <c r="H68" s="1" t="s">
        <v>226</v>
      </c>
      <c r="I68" s="1" t="s">
        <v>71</v>
      </c>
      <c r="J68" s="1" t="s">
        <v>3</v>
      </c>
      <c r="K68" s="1" t="s">
        <v>3</v>
      </c>
      <c r="L68" s="1" t="s">
        <v>3</v>
      </c>
      <c r="M68" s="5">
        <v>44585</v>
      </c>
      <c r="N68" s="1"/>
      <c r="O68" s="1"/>
      <c r="P68" s="1"/>
      <c r="Q68" s="1"/>
      <c r="R68" s="1" t="s">
        <v>354</v>
      </c>
      <c r="S68" s="4">
        <v>1</v>
      </c>
      <c r="T68" s="7">
        <v>6450</v>
      </c>
      <c r="U68" s="1" t="s">
        <v>262</v>
      </c>
      <c r="V68" s="1">
        <v>200</v>
      </c>
      <c r="W68" s="7">
        <v>32.25</v>
      </c>
      <c r="X68" s="1" t="s">
        <v>365</v>
      </c>
      <c r="Y68" s="1" t="s">
        <v>369</v>
      </c>
      <c r="Z68" s="1" t="s">
        <v>175</v>
      </c>
      <c r="AA68" s="1" t="s">
        <v>265</v>
      </c>
      <c r="AB68" s="1" t="s">
        <v>198</v>
      </c>
      <c r="AC68" s="1" t="s">
        <v>265</v>
      </c>
      <c r="AD68" s="7">
        <v>6450</v>
      </c>
      <c r="AE68" s="7">
        <v>32.25</v>
      </c>
      <c r="AF68" s="1"/>
      <c r="AG68" s="1"/>
      <c r="AH68" s="1"/>
      <c r="AI68" s="1" t="s">
        <v>307</v>
      </c>
      <c r="AJ68" s="1" t="s">
        <v>99</v>
      </c>
      <c r="AK68" s="1"/>
      <c r="AL68" s="1"/>
      <c r="AM68" s="1"/>
      <c r="AN68" s="2"/>
      <c r="AO68" s="1"/>
      <c r="AP68" s="1"/>
      <c r="AQ68" s="1"/>
      <c r="AR68" s="1" t="s">
        <v>360</v>
      </c>
      <c r="AS68" s="6">
        <v>44585.476651379366</v>
      </c>
      <c r="AT68" s="1" t="s">
        <v>102</v>
      </c>
      <c r="AU68" s="7">
        <v>6450</v>
      </c>
      <c r="AV68" s="5">
        <v>44565</v>
      </c>
      <c r="AW68" s="5">
        <v>44926</v>
      </c>
      <c r="AX68" s="5">
        <v>44585</v>
      </c>
      <c r="AY68" s="5">
        <v>44585</v>
      </c>
      <c r="AZ68" s="6">
        <v>44926</v>
      </c>
      <c r="BA68" s="1" t="s">
        <v>372</v>
      </c>
      <c r="BB68" s="1" t="s">
        <v>1</v>
      </c>
    </row>
    <row r="69" spans="1:54" x14ac:dyDescent="0.25">
      <c r="A69" s="4">
        <v>164</v>
      </c>
      <c r="B69" s="2" t="str">
        <f>HYPERLINK("https://my.zakupivli.pro/remote/dispatcher/state_purchase_view/34346321", "UA-2022-01-24-004001-b")</f>
        <v>UA-2022-01-24-004001-b</v>
      </c>
      <c r="C69" s="1" t="s">
        <v>297</v>
      </c>
      <c r="D69" s="1" t="s">
        <v>59</v>
      </c>
      <c r="E69" s="1" t="s">
        <v>39</v>
      </c>
      <c r="F69" s="1" t="s">
        <v>227</v>
      </c>
      <c r="G69" s="1" t="s">
        <v>329</v>
      </c>
      <c r="H69" s="1" t="s">
        <v>226</v>
      </c>
      <c r="I69" s="1" t="s">
        <v>71</v>
      </c>
      <c r="J69" s="1" t="s">
        <v>3</v>
      </c>
      <c r="K69" s="1" t="s">
        <v>3</v>
      </c>
      <c r="L69" s="1" t="s">
        <v>3</v>
      </c>
      <c r="M69" s="5">
        <v>44585</v>
      </c>
      <c r="N69" s="1"/>
      <c r="O69" s="1"/>
      <c r="P69" s="1"/>
      <c r="Q69" s="1"/>
      <c r="R69" s="1" t="s">
        <v>354</v>
      </c>
      <c r="S69" s="4">
        <v>1</v>
      </c>
      <c r="T69" s="7">
        <v>14224</v>
      </c>
      <c r="U69" s="1" t="s">
        <v>262</v>
      </c>
      <c r="V69" s="1">
        <v>550</v>
      </c>
      <c r="W69" s="7">
        <v>25.86</v>
      </c>
      <c r="X69" s="1" t="s">
        <v>365</v>
      </c>
      <c r="Y69" s="1" t="s">
        <v>369</v>
      </c>
      <c r="Z69" s="1" t="s">
        <v>175</v>
      </c>
      <c r="AA69" s="1" t="s">
        <v>265</v>
      </c>
      <c r="AB69" s="1" t="s">
        <v>198</v>
      </c>
      <c r="AC69" s="1" t="s">
        <v>265</v>
      </c>
      <c r="AD69" s="7">
        <v>14224</v>
      </c>
      <c r="AE69" s="7">
        <v>25.861818181818183</v>
      </c>
      <c r="AF69" s="1"/>
      <c r="AG69" s="1"/>
      <c r="AH69" s="1"/>
      <c r="AI69" s="1" t="s">
        <v>307</v>
      </c>
      <c r="AJ69" s="1" t="s">
        <v>99</v>
      </c>
      <c r="AK69" s="1"/>
      <c r="AL69" s="1"/>
      <c r="AM69" s="1"/>
      <c r="AN69" s="2"/>
      <c r="AO69" s="1"/>
      <c r="AP69" s="1"/>
      <c r="AQ69" s="1"/>
      <c r="AR69" s="1" t="s">
        <v>360</v>
      </c>
      <c r="AS69" s="6">
        <v>44585.466413269343</v>
      </c>
      <c r="AT69" s="1" t="s">
        <v>50</v>
      </c>
      <c r="AU69" s="7">
        <v>14224</v>
      </c>
      <c r="AV69" s="5">
        <v>44565</v>
      </c>
      <c r="AW69" s="5">
        <v>44926</v>
      </c>
      <c r="AX69" s="5">
        <v>44585</v>
      </c>
      <c r="AY69" s="5">
        <v>44585</v>
      </c>
      <c r="AZ69" s="6">
        <v>44926</v>
      </c>
      <c r="BA69" s="1" t="s">
        <v>372</v>
      </c>
      <c r="BB69" s="1" t="s">
        <v>1</v>
      </c>
    </row>
    <row r="70" spans="1:54" x14ac:dyDescent="0.25">
      <c r="A70" s="4">
        <v>165</v>
      </c>
      <c r="B70" s="2" t="str">
        <f>HYPERLINK("https://my.zakupivli.pro/remote/dispatcher/state_purchase_view/34344172", "UA-2022-01-24-003320-b")</f>
        <v>UA-2022-01-24-003320-b</v>
      </c>
      <c r="C70" s="1" t="s">
        <v>334</v>
      </c>
      <c r="D70" s="1" t="s">
        <v>59</v>
      </c>
      <c r="E70" s="1" t="s">
        <v>32</v>
      </c>
      <c r="F70" s="1" t="s">
        <v>227</v>
      </c>
      <c r="G70" s="1" t="s">
        <v>329</v>
      </c>
      <c r="H70" s="1" t="s">
        <v>226</v>
      </c>
      <c r="I70" s="1" t="s">
        <v>71</v>
      </c>
      <c r="J70" s="1" t="s">
        <v>3</v>
      </c>
      <c r="K70" s="1" t="s">
        <v>3</v>
      </c>
      <c r="L70" s="1" t="s">
        <v>3</v>
      </c>
      <c r="M70" s="5">
        <v>44585</v>
      </c>
      <c r="N70" s="1"/>
      <c r="O70" s="1"/>
      <c r="P70" s="1"/>
      <c r="Q70" s="1"/>
      <c r="R70" s="1" t="s">
        <v>354</v>
      </c>
      <c r="S70" s="4">
        <v>1</v>
      </c>
      <c r="T70" s="7">
        <v>3850</v>
      </c>
      <c r="U70" s="1" t="s">
        <v>262</v>
      </c>
      <c r="V70" s="1">
        <v>110</v>
      </c>
      <c r="W70" s="7">
        <v>35</v>
      </c>
      <c r="X70" s="1" t="s">
        <v>375</v>
      </c>
      <c r="Y70" s="1" t="s">
        <v>369</v>
      </c>
      <c r="Z70" s="1" t="s">
        <v>175</v>
      </c>
      <c r="AA70" s="1" t="s">
        <v>265</v>
      </c>
      <c r="AB70" s="1" t="s">
        <v>198</v>
      </c>
      <c r="AC70" s="1" t="s">
        <v>265</v>
      </c>
      <c r="AD70" s="7">
        <v>3850</v>
      </c>
      <c r="AE70" s="7">
        <v>35</v>
      </c>
      <c r="AF70" s="1"/>
      <c r="AG70" s="1"/>
      <c r="AH70" s="1"/>
      <c r="AI70" s="1" t="s">
        <v>307</v>
      </c>
      <c r="AJ70" s="1" t="s">
        <v>99</v>
      </c>
      <c r="AK70" s="1"/>
      <c r="AL70" s="1"/>
      <c r="AM70" s="1"/>
      <c r="AN70" s="2"/>
      <c r="AO70" s="1"/>
      <c r="AP70" s="1"/>
      <c r="AQ70" s="1"/>
      <c r="AR70" s="1" t="s">
        <v>360</v>
      </c>
      <c r="AS70" s="6">
        <v>44585.45370361668</v>
      </c>
      <c r="AT70" s="1" t="s">
        <v>98</v>
      </c>
      <c r="AU70" s="7">
        <v>3850</v>
      </c>
      <c r="AV70" s="5">
        <v>44565</v>
      </c>
      <c r="AW70" s="5">
        <v>44926</v>
      </c>
      <c r="AX70" s="5">
        <v>44585</v>
      </c>
      <c r="AY70" s="5">
        <v>44585</v>
      </c>
      <c r="AZ70" s="6">
        <v>44926</v>
      </c>
      <c r="BA70" s="1" t="s">
        <v>372</v>
      </c>
      <c r="BB70" s="1" t="s">
        <v>1</v>
      </c>
    </row>
    <row r="71" spans="1:54" x14ac:dyDescent="0.25">
      <c r="A71" s="4">
        <v>166</v>
      </c>
      <c r="B71" s="2" t="str">
        <f>HYPERLINK("https://my.zakupivli.pro/remote/dispatcher/state_purchase_view/34343042", "UA-2022-01-24-002898-b")</f>
        <v>UA-2022-01-24-002898-b</v>
      </c>
      <c r="C71" s="1" t="s">
        <v>268</v>
      </c>
      <c r="D71" s="1" t="s">
        <v>59</v>
      </c>
      <c r="E71" s="1" t="s">
        <v>8</v>
      </c>
      <c r="F71" s="1" t="s">
        <v>227</v>
      </c>
      <c r="G71" s="1" t="s">
        <v>329</v>
      </c>
      <c r="H71" s="1" t="s">
        <v>226</v>
      </c>
      <c r="I71" s="1" t="s">
        <v>71</v>
      </c>
      <c r="J71" s="1" t="s">
        <v>3</v>
      </c>
      <c r="K71" s="1" t="s">
        <v>3</v>
      </c>
      <c r="L71" s="1" t="s">
        <v>3</v>
      </c>
      <c r="M71" s="5">
        <v>44585</v>
      </c>
      <c r="N71" s="1"/>
      <c r="O71" s="1"/>
      <c r="P71" s="1"/>
      <c r="Q71" s="1"/>
      <c r="R71" s="1" t="s">
        <v>354</v>
      </c>
      <c r="S71" s="4">
        <v>1</v>
      </c>
      <c r="T71" s="7">
        <v>36500</v>
      </c>
      <c r="U71" s="1" t="s">
        <v>262</v>
      </c>
      <c r="V71" s="1">
        <v>1598</v>
      </c>
      <c r="W71" s="7">
        <v>22.84</v>
      </c>
      <c r="X71" s="1" t="s">
        <v>365</v>
      </c>
      <c r="Y71" s="1" t="s">
        <v>369</v>
      </c>
      <c r="Z71" s="1" t="s">
        <v>175</v>
      </c>
      <c r="AA71" s="1" t="s">
        <v>265</v>
      </c>
      <c r="AB71" s="1" t="s">
        <v>198</v>
      </c>
      <c r="AC71" s="1" t="s">
        <v>265</v>
      </c>
      <c r="AD71" s="7">
        <v>36500</v>
      </c>
      <c r="AE71" s="7">
        <v>22.841051314142678</v>
      </c>
      <c r="AF71" s="1"/>
      <c r="AG71" s="1"/>
      <c r="AH71" s="1"/>
      <c r="AI71" s="1" t="s">
        <v>306</v>
      </c>
      <c r="AJ71" s="1" t="s">
        <v>53</v>
      </c>
      <c r="AK71" s="1"/>
      <c r="AL71" s="1"/>
      <c r="AM71" s="1"/>
      <c r="AN71" s="2"/>
      <c r="AO71" s="1"/>
      <c r="AP71" s="1"/>
      <c r="AQ71" s="1"/>
      <c r="AR71" s="1" t="s">
        <v>360</v>
      </c>
      <c r="AS71" s="6">
        <v>44585.440760006226</v>
      </c>
      <c r="AT71" s="1" t="s">
        <v>135</v>
      </c>
      <c r="AU71" s="7">
        <v>36500</v>
      </c>
      <c r="AV71" s="5">
        <v>44565</v>
      </c>
      <c r="AW71" s="5">
        <v>44926</v>
      </c>
      <c r="AX71" s="5">
        <v>44585</v>
      </c>
      <c r="AY71" s="5">
        <v>44585</v>
      </c>
      <c r="AZ71" s="6">
        <v>44926</v>
      </c>
      <c r="BA71" s="1" t="s">
        <v>372</v>
      </c>
      <c r="BB71" s="1" t="s">
        <v>1</v>
      </c>
    </row>
    <row r="72" spans="1:54" x14ac:dyDescent="0.25">
      <c r="A72" s="4">
        <v>167</v>
      </c>
      <c r="B72" s="2" t="str">
        <f>HYPERLINK("https://my.zakupivli.pro/remote/dispatcher/state_purchase_view/34341183", "UA-2022-01-24-002224-b")</f>
        <v>UA-2022-01-24-002224-b</v>
      </c>
      <c r="C72" s="1" t="s">
        <v>229</v>
      </c>
      <c r="D72" s="1" t="s">
        <v>59</v>
      </c>
      <c r="E72" s="1" t="s">
        <v>7</v>
      </c>
      <c r="F72" s="1" t="s">
        <v>227</v>
      </c>
      <c r="G72" s="1" t="s">
        <v>329</v>
      </c>
      <c r="H72" s="1" t="s">
        <v>226</v>
      </c>
      <c r="I72" s="1" t="s">
        <v>71</v>
      </c>
      <c r="J72" s="1" t="s">
        <v>3</v>
      </c>
      <c r="K72" s="1" t="s">
        <v>3</v>
      </c>
      <c r="L72" s="1" t="s">
        <v>3</v>
      </c>
      <c r="M72" s="5">
        <v>44585</v>
      </c>
      <c r="N72" s="1"/>
      <c r="O72" s="1"/>
      <c r="P72" s="1"/>
      <c r="Q72" s="1"/>
      <c r="R72" s="1" t="s">
        <v>354</v>
      </c>
      <c r="S72" s="4">
        <v>1</v>
      </c>
      <c r="T72" s="7">
        <v>12825</v>
      </c>
      <c r="U72" s="1" t="s">
        <v>262</v>
      </c>
      <c r="V72" s="1">
        <v>950</v>
      </c>
      <c r="W72" s="7">
        <v>13.5</v>
      </c>
      <c r="X72" s="1" t="s">
        <v>365</v>
      </c>
      <c r="Y72" s="1" t="s">
        <v>369</v>
      </c>
      <c r="Z72" s="1" t="s">
        <v>175</v>
      </c>
      <c r="AA72" s="1" t="s">
        <v>265</v>
      </c>
      <c r="AB72" s="1" t="s">
        <v>198</v>
      </c>
      <c r="AC72" s="1" t="s">
        <v>265</v>
      </c>
      <c r="AD72" s="7">
        <v>12825</v>
      </c>
      <c r="AE72" s="7">
        <v>13.5</v>
      </c>
      <c r="AF72" s="1"/>
      <c r="AG72" s="1"/>
      <c r="AH72" s="1"/>
      <c r="AI72" s="1" t="s">
        <v>306</v>
      </c>
      <c r="AJ72" s="1" t="s">
        <v>53</v>
      </c>
      <c r="AK72" s="1"/>
      <c r="AL72" s="1"/>
      <c r="AM72" s="1"/>
      <c r="AN72" s="2"/>
      <c r="AO72" s="1"/>
      <c r="AP72" s="1"/>
      <c r="AQ72" s="1"/>
      <c r="AR72" s="1" t="s">
        <v>360</v>
      </c>
      <c r="AS72" s="6">
        <v>44585.433369527513</v>
      </c>
      <c r="AT72" s="1" t="s">
        <v>124</v>
      </c>
      <c r="AU72" s="7">
        <v>12825</v>
      </c>
      <c r="AV72" s="5">
        <v>44565</v>
      </c>
      <c r="AW72" s="5">
        <v>44926</v>
      </c>
      <c r="AX72" s="5">
        <v>44585</v>
      </c>
      <c r="AY72" s="5">
        <v>44565</v>
      </c>
      <c r="AZ72" s="6">
        <v>44926</v>
      </c>
      <c r="BA72" s="1" t="s">
        <v>372</v>
      </c>
      <c r="BB72" s="1" t="s">
        <v>1</v>
      </c>
    </row>
    <row r="73" spans="1:54" x14ac:dyDescent="0.25">
      <c r="A73" s="4">
        <v>168</v>
      </c>
      <c r="B73" s="2" t="str">
        <f>HYPERLINK("https://my.zakupivli.pro/remote/dispatcher/state_purchase_view/34339360", "UA-2022-01-24-001636-b")</f>
        <v>UA-2022-01-24-001636-b</v>
      </c>
      <c r="C73" s="1" t="s">
        <v>251</v>
      </c>
      <c r="D73" s="1" t="s">
        <v>59</v>
      </c>
      <c r="E73" s="1" t="s">
        <v>109</v>
      </c>
      <c r="F73" s="1" t="s">
        <v>227</v>
      </c>
      <c r="G73" s="1" t="s">
        <v>329</v>
      </c>
      <c r="H73" s="1" t="s">
        <v>226</v>
      </c>
      <c r="I73" s="1" t="s">
        <v>71</v>
      </c>
      <c r="J73" s="1" t="s">
        <v>3</v>
      </c>
      <c r="K73" s="1" t="s">
        <v>3</v>
      </c>
      <c r="L73" s="1" t="s">
        <v>3</v>
      </c>
      <c r="M73" s="5">
        <v>44585</v>
      </c>
      <c r="N73" s="1"/>
      <c r="O73" s="1"/>
      <c r="P73" s="1"/>
      <c r="Q73" s="1"/>
      <c r="R73" s="1" t="s">
        <v>354</v>
      </c>
      <c r="S73" s="4">
        <v>1</v>
      </c>
      <c r="T73" s="7">
        <v>3000</v>
      </c>
      <c r="U73" s="1" t="s">
        <v>262</v>
      </c>
      <c r="V73" s="1">
        <v>1</v>
      </c>
      <c r="W73" s="7">
        <v>3000</v>
      </c>
      <c r="X73" s="1" t="s">
        <v>375</v>
      </c>
      <c r="Y73" s="1" t="s">
        <v>369</v>
      </c>
      <c r="Z73" s="1" t="s">
        <v>175</v>
      </c>
      <c r="AA73" s="1" t="s">
        <v>265</v>
      </c>
      <c r="AB73" s="1" t="s">
        <v>198</v>
      </c>
      <c r="AC73" s="1" t="s">
        <v>265</v>
      </c>
      <c r="AD73" s="7">
        <v>3000</v>
      </c>
      <c r="AE73" s="7">
        <v>3000</v>
      </c>
      <c r="AF73" s="1"/>
      <c r="AG73" s="1"/>
      <c r="AH73" s="1"/>
      <c r="AI73" s="1" t="s">
        <v>185</v>
      </c>
      <c r="AJ73" s="1" t="s">
        <v>66</v>
      </c>
      <c r="AK73" s="1"/>
      <c r="AL73" s="1"/>
      <c r="AM73" s="1"/>
      <c r="AN73" s="2"/>
      <c r="AO73" s="1"/>
      <c r="AP73" s="1"/>
      <c r="AQ73" s="1"/>
      <c r="AR73" s="1" t="s">
        <v>360</v>
      </c>
      <c r="AS73" s="6">
        <v>44585.412405186456</v>
      </c>
      <c r="AT73" s="1" t="s">
        <v>132</v>
      </c>
      <c r="AU73" s="7">
        <v>3000</v>
      </c>
      <c r="AV73" s="5">
        <v>44585</v>
      </c>
      <c r="AW73" s="5">
        <v>44644</v>
      </c>
      <c r="AX73" s="5">
        <v>44585</v>
      </c>
      <c r="AY73" s="5">
        <v>44585</v>
      </c>
      <c r="AZ73" s="6">
        <v>44926</v>
      </c>
      <c r="BA73" s="1" t="s">
        <v>372</v>
      </c>
      <c r="BB73" s="1" t="s">
        <v>1</v>
      </c>
    </row>
    <row r="74" spans="1:54" x14ac:dyDescent="0.25">
      <c r="A74" s="4">
        <v>169</v>
      </c>
      <c r="B74" s="2" t="str">
        <f>HYPERLINK("https://my.zakupivli.pro/remote/dispatcher/state_purchase_view/34338704", "UA-2022-01-24-001431-b")</f>
        <v>UA-2022-01-24-001431-b</v>
      </c>
      <c r="C74" s="1" t="s">
        <v>290</v>
      </c>
      <c r="D74" s="1" t="s">
        <v>59</v>
      </c>
      <c r="E74" s="1" t="s">
        <v>109</v>
      </c>
      <c r="F74" s="1" t="s">
        <v>227</v>
      </c>
      <c r="G74" s="1" t="s">
        <v>329</v>
      </c>
      <c r="H74" s="1" t="s">
        <v>226</v>
      </c>
      <c r="I74" s="1" t="s">
        <v>71</v>
      </c>
      <c r="J74" s="1" t="s">
        <v>3</v>
      </c>
      <c r="K74" s="1" t="s">
        <v>3</v>
      </c>
      <c r="L74" s="1" t="s">
        <v>3</v>
      </c>
      <c r="M74" s="5">
        <v>44585</v>
      </c>
      <c r="N74" s="1"/>
      <c r="O74" s="1"/>
      <c r="P74" s="1"/>
      <c r="Q74" s="1"/>
      <c r="R74" s="1" t="s">
        <v>354</v>
      </c>
      <c r="S74" s="4">
        <v>1</v>
      </c>
      <c r="T74" s="7">
        <v>12000</v>
      </c>
      <c r="U74" s="1" t="s">
        <v>262</v>
      </c>
      <c r="V74" s="1">
        <v>1</v>
      </c>
      <c r="W74" s="7">
        <v>12000</v>
      </c>
      <c r="X74" s="1" t="s">
        <v>375</v>
      </c>
      <c r="Y74" s="1" t="s">
        <v>369</v>
      </c>
      <c r="Z74" s="1" t="s">
        <v>175</v>
      </c>
      <c r="AA74" s="1" t="s">
        <v>265</v>
      </c>
      <c r="AB74" s="1" t="s">
        <v>198</v>
      </c>
      <c r="AC74" s="1" t="s">
        <v>265</v>
      </c>
      <c r="AD74" s="7">
        <v>12000</v>
      </c>
      <c r="AE74" s="7">
        <v>12000</v>
      </c>
      <c r="AF74" s="1"/>
      <c r="AG74" s="1"/>
      <c r="AH74" s="1"/>
      <c r="AI74" s="1" t="s">
        <v>185</v>
      </c>
      <c r="AJ74" s="1" t="s">
        <v>66</v>
      </c>
      <c r="AK74" s="1"/>
      <c r="AL74" s="1"/>
      <c r="AM74" s="1"/>
      <c r="AN74" s="2"/>
      <c r="AO74" s="1"/>
      <c r="AP74" s="1"/>
      <c r="AQ74" s="1"/>
      <c r="AR74" s="1" t="s">
        <v>360</v>
      </c>
      <c r="AS74" s="6">
        <v>44585.405239028725</v>
      </c>
      <c r="AT74" s="1" t="s">
        <v>133</v>
      </c>
      <c r="AU74" s="7">
        <v>12000</v>
      </c>
      <c r="AV74" s="5">
        <v>44585</v>
      </c>
      <c r="AW74" s="5">
        <v>44644</v>
      </c>
      <c r="AX74" s="5">
        <v>44585</v>
      </c>
      <c r="AY74" s="5">
        <v>44585</v>
      </c>
      <c r="AZ74" s="6">
        <v>44926</v>
      </c>
      <c r="BA74" s="1" t="s">
        <v>372</v>
      </c>
      <c r="BB74" s="1" t="s">
        <v>1</v>
      </c>
    </row>
    <row r="75" spans="1:54" x14ac:dyDescent="0.25">
      <c r="A75" s="4">
        <v>170</v>
      </c>
      <c r="B75" s="2" t="str">
        <f>HYPERLINK("https://my.zakupivli.pro/remote/dispatcher/state_purchase_view/34268030", "UA-2022-01-20-014102-b")</f>
        <v>UA-2022-01-20-014102-b</v>
      </c>
      <c r="C75" s="1" t="s">
        <v>182</v>
      </c>
      <c r="D75" s="1" t="s">
        <v>59</v>
      </c>
      <c r="E75" s="1" t="s">
        <v>148</v>
      </c>
      <c r="F75" s="1" t="s">
        <v>227</v>
      </c>
      <c r="G75" s="1" t="s">
        <v>329</v>
      </c>
      <c r="H75" s="1" t="s">
        <v>226</v>
      </c>
      <c r="I75" s="1" t="s">
        <v>71</v>
      </c>
      <c r="J75" s="1" t="s">
        <v>3</v>
      </c>
      <c r="K75" s="1" t="s">
        <v>3</v>
      </c>
      <c r="L75" s="1" t="s">
        <v>3</v>
      </c>
      <c r="M75" s="5">
        <v>44581</v>
      </c>
      <c r="N75" s="1"/>
      <c r="O75" s="1"/>
      <c r="P75" s="1"/>
      <c r="Q75" s="1"/>
      <c r="R75" s="1" t="s">
        <v>354</v>
      </c>
      <c r="S75" s="4">
        <v>1</v>
      </c>
      <c r="T75" s="7">
        <v>2520</v>
      </c>
      <c r="U75" s="1" t="s">
        <v>262</v>
      </c>
      <c r="V75" s="1">
        <v>12</v>
      </c>
      <c r="W75" s="7">
        <v>210</v>
      </c>
      <c r="X75" s="1" t="s">
        <v>371</v>
      </c>
      <c r="Y75" s="1" t="s">
        <v>369</v>
      </c>
      <c r="Z75" s="1" t="s">
        <v>175</v>
      </c>
      <c r="AA75" s="1" t="s">
        <v>329</v>
      </c>
      <c r="AB75" s="1" t="s">
        <v>198</v>
      </c>
      <c r="AC75" s="1" t="s">
        <v>265</v>
      </c>
      <c r="AD75" s="7">
        <v>2520</v>
      </c>
      <c r="AE75" s="7">
        <v>210</v>
      </c>
      <c r="AF75" s="1"/>
      <c r="AG75" s="1"/>
      <c r="AH75" s="1"/>
      <c r="AI75" s="1" t="s">
        <v>350</v>
      </c>
      <c r="AJ75" s="1" t="s">
        <v>83</v>
      </c>
      <c r="AK75" s="1"/>
      <c r="AL75" s="1"/>
      <c r="AM75" s="1"/>
      <c r="AN75" s="2"/>
      <c r="AO75" s="1"/>
      <c r="AP75" s="1"/>
      <c r="AQ75" s="1"/>
      <c r="AR75" s="1" t="s">
        <v>360</v>
      </c>
      <c r="AS75" s="6">
        <v>44581.737709116307</v>
      </c>
      <c r="AT75" s="1" t="s">
        <v>51</v>
      </c>
      <c r="AU75" s="7">
        <v>2520</v>
      </c>
      <c r="AV75" s="5">
        <v>44562</v>
      </c>
      <c r="AW75" s="5">
        <v>44926</v>
      </c>
      <c r="AX75" s="5">
        <v>44581</v>
      </c>
      <c r="AY75" s="5">
        <v>44581</v>
      </c>
      <c r="AZ75" s="6">
        <v>44926</v>
      </c>
      <c r="BA75" s="1" t="s">
        <v>372</v>
      </c>
      <c r="BB75" s="1" t="s">
        <v>1</v>
      </c>
    </row>
    <row r="76" spans="1:54" x14ac:dyDescent="0.25">
      <c r="A76" s="4">
        <v>171</v>
      </c>
      <c r="B76" s="2" t="str">
        <f>HYPERLINK("https://my.zakupivli.pro/remote/dispatcher/state_purchase_view/34267209", "UA-2022-01-20-013839-b")</f>
        <v>UA-2022-01-20-013839-b</v>
      </c>
      <c r="C76" s="1" t="s">
        <v>344</v>
      </c>
      <c r="D76" s="1" t="s">
        <v>59</v>
      </c>
      <c r="E76" s="1" t="s">
        <v>41</v>
      </c>
      <c r="F76" s="1" t="s">
        <v>227</v>
      </c>
      <c r="G76" s="1" t="s">
        <v>329</v>
      </c>
      <c r="H76" s="1" t="s">
        <v>226</v>
      </c>
      <c r="I76" s="1" t="s">
        <v>71</v>
      </c>
      <c r="J76" s="1" t="s">
        <v>3</v>
      </c>
      <c r="K76" s="1" t="s">
        <v>3</v>
      </c>
      <c r="L76" s="1" t="s">
        <v>3</v>
      </c>
      <c r="M76" s="5">
        <v>44581</v>
      </c>
      <c r="N76" s="1"/>
      <c r="O76" s="1"/>
      <c r="P76" s="1"/>
      <c r="Q76" s="1"/>
      <c r="R76" s="1" t="s">
        <v>354</v>
      </c>
      <c r="S76" s="4">
        <v>1</v>
      </c>
      <c r="T76" s="7">
        <v>28160</v>
      </c>
      <c r="U76" s="1" t="s">
        <v>262</v>
      </c>
      <c r="V76" s="1">
        <v>1280</v>
      </c>
      <c r="W76" s="7">
        <v>22</v>
      </c>
      <c r="X76" s="1" t="s">
        <v>375</v>
      </c>
      <c r="Y76" s="1" t="s">
        <v>369</v>
      </c>
      <c r="Z76" s="1" t="s">
        <v>175</v>
      </c>
      <c r="AA76" s="1" t="s">
        <v>265</v>
      </c>
      <c r="AB76" s="1" t="s">
        <v>198</v>
      </c>
      <c r="AC76" s="1" t="s">
        <v>265</v>
      </c>
      <c r="AD76" s="7">
        <v>28160</v>
      </c>
      <c r="AE76" s="7">
        <v>22</v>
      </c>
      <c r="AF76" s="1"/>
      <c r="AG76" s="1"/>
      <c r="AH76" s="1"/>
      <c r="AI76" s="1" t="s">
        <v>201</v>
      </c>
      <c r="AJ76" s="1" t="s">
        <v>64</v>
      </c>
      <c r="AK76" s="1"/>
      <c r="AL76" s="1"/>
      <c r="AM76" s="1"/>
      <c r="AN76" s="2"/>
      <c r="AO76" s="1"/>
      <c r="AP76" s="1"/>
      <c r="AQ76" s="1"/>
      <c r="AR76" s="1" t="s">
        <v>360</v>
      </c>
      <c r="AS76" s="6">
        <v>44581.72508874521</v>
      </c>
      <c r="AT76" s="1" t="s">
        <v>65</v>
      </c>
      <c r="AU76" s="7">
        <v>28160</v>
      </c>
      <c r="AV76" s="5">
        <v>44565</v>
      </c>
      <c r="AW76" s="5">
        <v>44926</v>
      </c>
      <c r="AX76" s="5">
        <v>44581</v>
      </c>
      <c r="AY76" s="5">
        <v>44565</v>
      </c>
      <c r="AZ76" s="6">
        <v>44926</v>
      </c>
      <c r="BA76" s="1" t="s">
        <v>372</v>
      </c>
      <c r="BB76" s="1" t="s">
        <v>1</v>
      </c>
    </row>
    <row r="77" spans="1:54" x14ac:dyDescent="0.25">
      <c r="A77" s="4">
        <v>172</v>
      </c>
      <c r="B77" s="2" t="str">
        <f>HYPERLINK("https://my.zakupivli.pro/remote/dispatcher/state_purchase_view/34266174", "UA-2022-01-20-013408-b")</f>
        <v>UA-2022-01-20-013408-b</v>
      </c>
      <c r="C77" s="1" t="s">
        <v>219</v>
      </c>
      <c r="D77" s="1" t="s">
        <v>59</v>
      </c>
      <c r="E77" s="1" t="s">
        <v>48</v>
      </c>
      <c r="F77" s="1" t="s">
        <v>227</v>
      </c>
      <c r="G77" s="1" t="s">
        <v>329</v>
      </c>
      <c r="H77" s="1" t="s">
        <v>226</v>
      </c>
      <c r="I77" s="1" t="s">
        <v>71</v>
      </c>
      <c r="J77" s="1" t="s">
        <v>3</v>
      </c>
      <c r="K77" s="1" t="s">
        <v>3</v>
      </c>
      <c r="L77" s="1" t="s">
        <v>3</v>
      </c>
      <c r="M77" s="5">
        <v>44581</v>
      </c>
      <c r="N77" s="1"/>
      <c r="O77" s="1"/>
      <c r="P77" s="1"/>
      <c r="Q77" s="1"/>
      <c r="R77" s="1" t="s">
        <v>354</v>
      </c>
      <c r="S77" s="4">
        <v>1</v>
      </c>
      <c r="T77" s="7">
        <v>540</v>
      </c>
      <c r="U77" s="1" t="s">
        <v>262</v>
      </c>
      <c r="V77" s="1">
        <v>12</v>
      </c>
      <c r="W77" s="7">
        <v>45</v>
      </c>
      <c r="X77" s="1" t="s">
        <v>365</v>
      </c>
      <c r="Y77" s="1" t="s">
        <v>369</v>
      </c>
      <c r="Z77" s="1" t="s">
        <v>175</v>
      </c>
      <c r="AA77" s="1" t="s">
        <v>265</v>
      </c>
      <c r="AB77" s="1" t="s">
        <v>198</v>
      </c>
      <c r="AC77" s="1" t="s">
        <v>265</v>
      </c>
      <c r="AD77" s="7">
        <v>540</v>
      </c>
      <c r="AE77" s="7">
        <v>45</v>
      </c>
      <c r="AF77" s="1"/>
      <c r="AG77" s="1"/>
      <c r="AH77" s="1"/>
      <c r="AI77" s="1" t="s">
        <v>307</v>
      </c>
      <c r="AJ77" s="1" t="s">
        <v>99</v>
      </c>
      <c r="AK77" s="1"/>
      <c r="AL77" s="1"/>
      <c r="AM77" s="1"/>
      <c r="AN77" s="2"/>
      <c r="AO77" s="1"/>
      <c r="AP77" s="1"/>
      <c r="AQ77" s="1"/>
      <c r="AR77" s="1" t="s">
        <v>360</v>
      </c>
      <c r="AS77" s="6">
        <v>44581.71681161374</v>
      </c>
      <c r="AT77" s="1" t="s">
        <v>112</v>
      </c>
      <c r="AU77" s="7">
        <v>540</v>
      </c>
      <c r="AV77" s="5">
        <v>44565</v>
      </c>
      <c r="AW77" s="5">
        <v>44926</v>
      </c>
      <c r="AX77" s="5">
        <v>44581</v>
      </c>
      <c r="AY77" s="5">
        <v>44581</v>
      </c>
      <c r="AZ77" s="6">
        <v>44926</v>
      </c>
      <c r="BA77" s="1" t="s">
        <v>372</v>
      </c>
      <c r="BB77" s="1" t="s">
        <v>1</v>
      </c>
    </row>
    <row r="78" spans="1:54" x14ac:dyDescent="0.25">
      <c r="A78" s="4">
        <v>173</v>
      </c>
      <c r="B78" s="2" t="str">
        <f>HYPERLINK("https://my.zakupivli.pro/remote/dispatcher/state_purchase_view/34265588", "UA-2022-01-20-013223-b")</f>
        <v>UA-2022-01-20-013223-b</v>
      </c>
      <c r="C78" s="1" t="s">
        <v>322</v>
      </c>
      <c r="D78" s="1" t="s">
        <v>59</v>
      </c>
      <c r="E78" s="1" t="s">
        <v>31</v>
      </c>
      <c r="F78" s="1" t="s">
        <v>227</v>
      </c>
      <c r="G78" s="1" t="s">
        <v>329</v>
      </c>
      <c r="H78" s="1" t="s">
        <v>226</v>
      </c>
      <c r="I78" s="1" t="s">
        <v>71</v>
      </c>
      <c r="J78" s="1" t="s">
        <v>3</v>
      </c>
      <c r="K78" s="1" t="s">
        <v>3</v>
      </c>
      <c r="L78" s="1" t="s">
        <v>3</v>
      </c>
      <c r="M78" s="5">
        <v>44581</v>
      </c>
      <c r="N78" s="1"/>
      <c r="O78" s="1"/>
      <c r="P78" s="1"/>
      <c r="Q78" s="1"/>
      <c r="R78" s="1" t="s">
        <v>354</v>
      </c>
      <c r="S78" s="4">
        <v>1</v>
      </c>
      <c r="T78" s="7">
        <v>14330</v>
      </c>
      <c r="U78" s="1" t="s">
        <v>262</v>
      </c>
      <c r="V78" s="1">
        <v>460</v>
      </c>
      <c r="W78" s="7">
        <v>31.15</v>
      </c>
      <c r="X78" s="1" t="s">
        <v>367</v>
      </c>
      <c r="Y78" s="1" t="s">
        <v>369</v>
      </c>
      <c r="Z78" s="1" t="s">
        <v>175</v>
      </c>
      <c r="AA78" s="1" t="s">
        <v>265</v>
      </c>
      <c r="AB78" s="1" t="s">
        <v>198</v>
      </c>
      <c r="AC78" s="1" t="s">
        <v>265</v>
      </c>
      <c r="AD78" s="7">
        <v>14330</v>
      </c>
      <c r="AE78" s="7">
        <v>31.152173913043477</v>
      </c>
      <c r="AF78" s="1"/>
      <c r="AG78" s="1"/>
      <c r="AH78" s="1"/>
      <c r="AI78" s="1" t="s">
        <v>307</v>
      </c>
      <c r="AJ78" s="1" t="s">
        <v>99</v>
      </c>
      <c r="AK78" s="1"/>
      <c r="AL78" s="1"/>
      <c r="AM78" s="1"/>
      <c r="AN78" s="2"/>
      <c r="AO78" s="1"/>
      <c r="AP78" s="1"/>
      <c r="AQ78" s="1"/>
      <c r="AR78" s="1" t="s">
        <v>360</v>
      </c>
      <c r="AS78" s="6">
        <v>44581.706444591655</v>
      </c>
      <c r="AT78" s="1" t="s">
        <v>91</v>
      </c>
      <c r="AU78" s="7">
        <v>14330</v>
      </c>
      <c r="AV78" s="5">
        <v>44565</v>
      </c>
      <c r="AW78" s="5">
        <v>44926</v>
      </c>
      <c r="AX78" s="5">
        <v>44581</v>
      </c>
      <c r="AY78" s="5">
        <v>44581</v>
      </c>
      <c r="AZ78" s="6">
        <v>44926</v>
      </c>
      <c r="BA78" s="1" t="s">
        <v>372</v>
      </c>
      <c r="BB78" s="1" t="s">
        <v>1</v>
      </c>
    </row>
    <row r="79" spans="1:54" x14ac:dyDescent="0.25">
      <c r="A79" s="4">
        <v>174</v>
      </c>
      <c r="B79" s="2" t="str">
        <f>HYPERLINK("https://my.zakupivli.pro/remote/dispatcher/state_purchase_view/34263472", "UA-2022-01-20-012397-b")</f>
        <v>UA-2022-01-20-012397-b</v>
      </c>
      <c r="C79" s="1" t="s">
        <v>310</v>
      </c>
      <c r="D79" s="1" t="s">
        <v>59</v>
      </c>
      <c r="E79" s="1" t="s">
        <v>38</v>
      </c>
      <c r="F79" s="1" t="s">
        <v>227</v>
      </c>
      <c r="G79" s="1" t="s">
        <v>329</v>
      </c>
      <c r="H79" s="1" t="s">
        <v>226</v>
      </c>
      <c r="I79" s="1" t="s">
        <v>71</v>
      </c>
      <c r="J79" s="1" t="s">
        <v>3</v>
      </c>
      <c r="K79" s="1" t="s">
        <v>3</v>
      </c>
      <c r="L79" s="1" t="s">
        <v>3</v>
      </c>
      <c r="M79" s="5">
        <v>44581</v>
      </c>
      <c r="N79" s="1"/>
      <c r="O79" s="1"/>
      <c r="P79" s="1"/>
      <c r="Q79" s="1"/>
      <c r="R79" s="1" t="s">
        <v>354</v>
      </c>
      <c r="S79" s="4">
        <v>1</v>
      </c>
      <c r="T79" s="7">
        <v>5740</v>
      </c>
      <c r="U79" s="1" t="s">
        <v>262</v>
      </c>
      <c r="V79" s="1">
        <v>70</v>
      </c>
      <c r="W79" s="7">
        <v>82</v>
      </c>
      <c r="X79" s="1" t="s">
        <v>365</v>
      </c>
      <c r="Y79" s="1" t="s">
        <v>369</v>
      </c>
      <c r="Z79" s="1" t="s">
        <v>175</v>
      </c>
      <c r="AA79" s="1" t="s">
        <v>265</v>
      </c>
      <c r="AB79" s="1" t="s">
        <v>198</v>
      </c>
      <c r="AC79" s="1" t="s">
        <v>265</v>
      </c>
      <c r="AD79" s="7">
        <v>5740</v>
      </c>
      <c r="AE79" s="7">
        <v>82</v>
      </c>
      <c r="AF79" s="1"/>
      <c r="AG79" s="1"/>
      <c r="AH79" s="1"/>
      <c r="AI79" s="1" t="s">
        <v>307</v>
      </c>
      <c r="AJ79" s="1" t="s">
        <v>99</v>
      </c>
      <c r="AK79" s="1"/>
      <c r="AL79" s="1"/>
      <c r="AM79" s="1"/>
      <c r="AN79" s="2"/>
      <c r="AO79" s="1"/>
      <c r="AP79" s="1"/>
      <c r="AQ79" s="1"/>
      <c r="AR79" s="1" t="s">
        <v>360</v>
      </c>
      <c r="AS79" s="6">
        <v>44581.689521293993</v>
      </c>
      <c r="AT79" s="1" t="s">
        <v>100</v>
      </c>
      <c r="AU79" s="7">
        <v>5740</v>
      </c>
      <c r="AV79" s="5">
        <v>44565</v>
      </c>
      <c r="AW79" s="5">
        <v>44926</v>
      </c>
      <c r="AX79" s="5">
        <v>44581</v>
      </c>
      <c r="AY79" s="5">
        <v>44581</v>
      </c>
      <c r="AZ79" s="6">
        <v>44926</v>
      </c>
      <c r="BA79" s="1" t="s">
        <v>372</v>
      </c>
      <c r="BB79" s="1" t="s">
        <v>1</v>
      </c>
    </row>
    <row r="80" spans="1:54" x14ac:dyDescent="0.25">
      <c r="A80" s="4">
        <v>175</v>
      </c>
      <c r="B80" s="2" t="str">
        <f>HYPERLINK("https://my.zakupivli.pro/remote/dispatcher/state_purchase_view/34262505", "UA-2022-01-20-011988-b")</f>
        <v>UA-2022-01-20-011988-b</v>
      </c>
      <c r="C80" s="1" t="s">
        <v>256</v>
      </c>
      <c r="D80" s="1" t="s">
        <v>59</v>
      </c>
      <c r="E80" s="1" t="s">
        <v>35</v>
      </c>
      <c r="F80" s="1" t="s">
        <v>227</v>
      </c>
      <c r="G80" s="1" t="s">
        <v>329</v>
      </c>
      <c r="H80" s="1" t="s">
        <v>226</v>
      </c>
      <c r="I80" s="1" t="s">
        <v>71</v>
      </c>
      <c r="J80" s="1" t="s">
        <v>3</v>
      </c>
      <c r="K80" s="1" t="s">
        <v>3</v>
      </c>
      <c r="L80" s="1" t="s">
        <v>3</v>
      </c>
      <c r="M80" s="5">
        <v>44581</v>
      </c>
      <c r="N80" s="1"/>
      <c r="O80" s="1"/>
      <c r="P80" s="1"/>
      <c r="Q80" s="1"/>
      <c r="R80" s="1" t="s">
        <v>354</v>
      </c>
      <c r="S80" s="4">
        <v>1</v>
      </c>
      <c r="T80" s="7">
        <v>31500</v>
      </c>
      <c r="U80" s="1" t="s">
        <v>262</v>
      </c>
      <c r="V80" s="1">
        <v>1000</v>
      </c>
      <c r="W80" s="7">
        <v>31.5</v>
      </c>
      <c r="X80" s="1" t="s">
        <v>375</v>
      </c>
      <c r="Y80" s="1" t="s">
        <v>369</v>
      </c>
      <c r="Z80" s="1" t="s">
        <v>175</v>
      </c>
      <c r="AA80" s="1" t="s">
        <v>265</v>
      </c>
      <c r="AB80" s="1" t="s">
        <v>198</v>
      </c>
      <c r="AC80" s="1" t="s">
        <v>265</v>
      </c>
      <c r="AD80" s="7">
        <v>31500</v>
      </c>
      <c r="AE80" s="7">
        <v>31.5</v>
      </c>
      <c r="AF80" s="1"/>
      <c r="AG80" s="1"/>
      <c r="AH80" s="1"/>
      <c r="AI80" s="1" t="s">
        <v>307</v>
      </c>
      <c r="AJ80" s="1" t="s">
        <v>99</v>
      </c>
      <c r="AK80" s="1"/>
      <c r="AL80" s="1"/>
      <c r="AM80" s="1"/>
      <c r="AN80" s="2"/>
      <c r="AO80" s="1"/>
      <c r="AP80" s="1"/>
      <c r="AQ80" s="1"/>
      <c r="AR80" s="1" t="s">
        <v>360</v>
      </c>
      <c r="AS80" s="6">
        <v>44581.680986703934</v>
      </c>
      <c r="AT80" s="1" t="s">
        <v>62</v>
      </c>
      <c r="AU80" s="7">
        <v>31500</v>
      </c>
      <c r="AV80" s="5">
        <v>44565</v>
      </c>
      <c r="AW80" s="5">
        <v>44926</v>
      </c>
      <c r="AX80" s="5">
        <v>44581</v>
      </c>
      <c r="AY80" s="5">
        <v>44565</v>
      </c>
      <c r="AZ80" s="6">
        <v>44926</v>
      </c>
      <c r="BA80" s="1" t="s">
        <v>372</v>
      </c>
      <c r="BB80" s="1" t="s">
        <v>1</v>
      </c>
    </row>
    <row r="81" spans="1:54" x14ac:dyDescent="0.25">
      <c r="A81" s="4">
        <v>176</v>
      </c>
      <c r="B81" s="2" t="str">
        <f>HYPERLINK("https://my.zakupivli.pro/remote/dispatcher/state_purchase_view/34260080", "UA-2022-01-20-011050-b")</f>
        <v>UA-2022-01-20-011050-b</v>
      </c>
      <c r="C81" s="1" t="s">
        <v>302</v>
      </c>
      <c r="D81" s="1" t="s">
        <v>59</v>
      </c>
      <c r="E81" s="1" t="s">
        <v>30</v>
      </c>
      <c r="F81" s="1" t="s">
        <v>227</v>
      </c>
      <c r="G81" s="1" t="s">
        <v>329</v>
      </c>
      <c r="H81" s="1" t="s">
        <v>226</v>
      </c>
      <c r="I81" s="1" t="s">
        <v>71</v>
      </c>
      <c r="J81" s="1" t="s">
        <v>3</v>
      </c>
      <c r="K81" s="1" t="s">
        <v>3</v>
      </c>
      <c r="L81" s="1" t="s">
        <v>3</v>
      </c>
      <c r="M81" s="5">
        <v>44581</v>
      </c>
      <c r="N81" s="1"/>
      <c r="O81" s="1"/>
      <c r="P81" s="1"/>
      <c r="Q81" s="1"/>
      <c r="R81" s="1" t="s">
        <v>354</v>
      </c>
      <c r="S81" s="4">
        <v>1</v>
      </c>
      <c r="T81" s="7">
        <v>22475</v>
      </c>
      <c r="U81" s="1" t="s">
        <v>262</v>
      </c>
      <c r="V81" s="1">
        <v>250</v>
      </c>
      <c r="W81" s="7">
        <v>89.9</v>
      </c>
      <c r="X81" s="1" t="s">
        <v>365</v>
      </c>
      <c r="Y81" s="1" t="s">
        <v>369</v>
      </c>
      <c r="Z81" s="1" t="s">
        <v>175</v>
      </c>
      <c r="AA81" s="1" t="s">
        <v>265</v>
      </c>
      <c r="AB81" s="1" t="s">
        <v>198</v>
      </c>
      <c r="AC81" s="1" t="s">
        <v>265</v>
      </c>
      <c r="AD81" s="7">
        <v>22475</v>
      </c>
      <c r="AE81" s="7">
        <v>89.9</v>
      </c>
      <c r="AF81" s="1"/>
      <c r="AG81" s="1"/>
      <c r="AH81" s="1"/>
      <c r="AI81" s="1" t="s">
        <v>307</v>
      </c>
      <c r="AJ81" s="1" t="s">
        <v>99</v>
      </c>
      <c r="AK81" s="1"/>
      <c r="AL81" s="1"/>
      <c r="AM81" s="1"/>
      <c r="AN81" s="2"/>
      <c r="AO81" s="1"/>
      <c r="AP81" s="1"/>
      <c r="AQ81" s="1"/>
      <c r="AR81" s="1" t="s">
        <v>360</v>
      </c>
      <c r="AS81" s="6">
        <v>44581.662710862787</v>
      </c>
      <c r="AT81" s="1" t="s">
        <v>57</v>
      </c>
      <c r="AU81" s="7">
        <v>22475</v>
      </c>
      <c r="AV81" s="5">
        <v>44565</v>
      </c>
      <c r="AW81" s="5">
        <v>44926</v>
      </c>
      <c r="AX81" s="5">
        <v>44581</v>
      </c>
      <c r="AY81" s="5">
        <v>44581</v>
      </c>
      <c r="AZ81" s="6">
        <v>44926</v>
      </c>
      <c r="BA81" s="1" t="s">
        <v>372</v>
      </c>
      <c r="BB81" s="1" t="s">
        <v>1</v>
      </c>
    </row>
    <row r="82" spans="1:54" x14ac:dyDescent="0.25">
      <c r="A82" s="4">
        <v>177</v>
      </c>
      <c r="B82" s="2" t="str">
        <f>HYPERLINK("https://my.zakupivli.pro/remote/dispatcher/state_purchase_view/34258746", "UA-2022-01-20-010438-b")</f>
        <v>UA-2022-01-20-010438-b</v>
      </c>
      <c r="C82" s="1" t="s">
        <v>352</v>
      </c>
      <c r="D82" s="1" t="s">
        <v>59</v>
      </c>
      <c r="E82" s="1" t="s">
        <v>6</v>
      </c>
      <c r="F82" s="1" t="s">
        <v>227</v>
      </c>
      <c r="G82" s="1" t="s">
        <v>329</v>
      </c>
      <c r="H82" s="1" t="s">
        <v>226</v>
      </c>
      <c r="I82" s="1" t="s">
        <v>71</v>
      </c>
      <c r="J82" s="1" t="s">
        <v>3</v>
      </c>
      <c r="K82" s="1" t="s">
        <v>3</v>
      </c>
      <c r="L82" s="1" t="s">
        <v>3</v>
      </c>
      <c r="M82" s="5">
        <v>44581</v>
      </c>
      <c r="N82" s="1"/>
      <c r="O82" s="1"/>
      <c r="P82" s="1"/>
      <c r="Q82" s="1"/>
      <c r="R82" s="1" t="s">
        <v>354</v>
      </c>
      <c r="S82" s="4">
        <v>1</v>
      </c>
      <c r="T82" s="7">
        <v>8316</v>
      </c>
      <c r="U82" s="1" t="s">
        <v>262</v>
      </c>
      <c r="V82" s="1">
        <v>1980</v>
      </c>
      <c r="W82" s="7">
        <v>4.2</v>
      </c>
      <c r="X82" s="1" t="s">
        <v>375</v>
      </c>
      <c r="Y82" s="1" t="s">
        <v>369</v>
      </c>
      <c r="Z82" s="1" t="s">
        <v>175</v>
      </c>
      <c r="AA82" s="1" t="s">
        <v>265</v>
      </c>
      <c r="AB82" s="1" t="s">
        <v>198</v>
      </c>
      <c r="AC82" s="1" t="s">
        <v>265</v>
      </c>
      <c r="AD82" s="7">
        <v>8316</v>
      </c>
      <c r="AE82" s="7">
        <v>4.2</v>
      </c>
      <c r="AF82" s="1"/>
      <c r="AG82" s="1"/>
      <c r="AH82" s="1"/>
      <c r="AI82" s="1" t="s">
        <v>307</v>
      </c>
      <c r="AJ82" s="1" t="s">
        <v>99</v>
      </c>
      <c r="AK82" s="1"/>
      <c r="AL82" s="1"/>
      <c r="AM82" s="1"/>
      <c r="AN82" s="2"/>
      <c r="AO82" s="1"/>
      <c r="AP82" s="1"/>
      <c r="AQ82" s="1"/>
      <c r="AR82" s="1" t="s">
        <v>360</v>
      </c>
      <c r="AS82" s="6">
        <v>44581.651522989028</v>
      </c>
      <c r="AT82" s="1" t="s">
        <v>52</v>
      </c>
      <c r="AU82" s="7">
        <v>8316</v>
      </c>
      <c r="AV82" s="5">
        <v>44565</v>
      </c>
      <c r="AW82" s="5">
        <v>44926</v>
      </c>
      <c r="AX82" s="5">
        <v>44581</v>
      </c>
      <c r="AY82" s="5">
        <v>44581</v>
      </c>
      <c r="AZ82" s="6">
        <v>44926</v>
      </c>
      <c r="BA82" s="1" t="s">
        <v>372</v>
      </c>
      <c r="BB82" s="1" t="s">
        <v>1</v>
      </c>
    </row>
    <row r="83" spans="1:54" x14ac:dyDescent="0.25">
      <c r="A83" s="4">
        <v>178</v>
      </c>
      <c r="B83" s="2" t="str">
        <f>HYPERLINK("https://my.zakupivli.pro/remote/dispatcher/state_purchase_view/34257939", "UA-2022-01-20-010068-b")</f>
        <v>UA-2022-01-20-010068-b</v>
      </c>
      <c r="C83" s="1" t="s">
        <v>191</v>
      </c>
      <c r="D83" s="1" t="s">
        <v>59</v>
      </c>
      <c r="E83" s="1" t="s">
        <v>36</v>
      </c>
      <c r="F83" s="1" t="s">
        <v>227</v>
      </c>
      <c r="G83" s="1" t="s">
        <v>329</v>
      </c>
      <c r="H83" s="1" t="s">
        <v>226</v>
      </c>
      <c r="I83" s="1" t="s">
        <v>71</v>
      </c>
      <c r="J83" s="1" t="s">
        <v>3</v>
      </c>
      <c r="K83" s="1" t="s">
        <v>3</v>
      </c>
      <c r="L83" s="1" t="s">
        <v>3</v>
      </c>
      <c r="M83" s="5">
        <v>44581</v>
      </c>
      <c r="N83" s="1"/>
      <c r="O83" s="1"/>
      <c r="P83" s="1"/>
      <c r="Q83" s="1"/>
      <c r="R83" s="1" t="s">
        <v>354</v>
      </c>
      <c r="S83" s="4">
        <v>1</v>
      </c>
      <c r="T83" s="7">
        <v>13500</v>
      </c>
      <c r="U83" s="1" t="s">
        <v>262</v>
      </c>
      <c r="V83" s="1">
        <v>50</v>
      </c>
      <c r="W83" s="7">
        <v>270</v>
      </c>
      <c r="X83" s="1" t="s">
        <v>365</v>
      </c>
      <c r="Y83" s="1" t="s">
        <v>369</v>
      </c>
      <c r="Z83" s="1" t="s">
        <v>175</v>
      </c>
      <c r="AA83" s="1" t="s">
        <v>265</v>
      </c>
      <c r="AB83" s="1" t="s">
        <v>198</v>
      </c>
      <c r="AC83" s="1" t="s">
        <v>265</v>
      </c>
      <c r="AD83" s="7">
        <v>13500</v>
      </c>
      <c r="AE83" s="7">
        <v>270</v>
      </c>
      <c r="AF83" s="1"/>
      <c r="AG83" s="1"/>
      <c r="AH83" s="1"/>
      <c r="AI83" s="1" t="s">
        <v>307</v>
      </c>
      <c r="AJ83" s="1" t="s">
        <v>99</v>
      </c>
      <c r="AK83" s="1"/>
      <c r="AL83" s="1"/>
      <c r="AM83" s="1"/>
      <c r="AN83" s="2"/>
      <c r="AO83" s="1"/>
      <c r="AP83" s="1"/>
      <c r="AQ83" s="1"/>
      <c r="AR83" s="1" t="s">
        <v>360</v>
      </c>
      <c r="AS83" s="6">
        <v>44581.644766817903</v>
      </c>
      <c r="AT83" s="1" t="s">
        <v>24</v>
      </c>
      <c r="AU83" s="7">
        <v>13500</v>
      </c>
      <c r="AV83" s="5">
        <v>44565</v>
      </c>
      <c r="AW83" s="5">
        <v>44926</v>
      </c>
      <c r="AX83" s="5">
        <v>44581</v>
      </c>
      <c r="AY83" s="5">
        <v>44581</v>
      </c>
      <c r="AZ83" s="6">
        <v>44926</v>
      </c>
      <c r="BA83" s="1" t="s">
        <v>372</v>
      </c>
      <c r="BB83" s="1" t="s">
        <v>1</v>
      </c>
    </row>
    <row r="84" spans="1:54" x14ac:dyDescent="0.25">
      <c r="A84" s="4">
        <v>179</v>
      </c>
      <c r="B84" s="2" t="str">
        <f>HYPERLINK("https://my.zakupivli.pro/remote/dispatcher/state_purchase_view/34256594", "UA-2022-01-20-009482-b")</f>
        <v>UA-2022-01-20-009482-b</v>
      </c>
      <c r="C84" s="1" t="s">
        <v>308</v>
      </c>
      <c r="D84" s="1" t="s">
        <v>59</v>
      </c>
      <c r="E84" s="1" t="s">
        <v>37</v>
      </c>
      <c r="F84" s="1" t="s">
        <v>227</v>
      </c>
      <c r="G84" s="1" t="s">
        <v>329</v>
      </c>
      <c r="H84" s="1" t="s">
        <v>226</v>
      </c>
      <c r="I84" s="1" t="s">
        <v>71</v>
      </c>
      <c r="J84" s="1" t="s">
        <v>3</v>
      </c>
      <c r="K84" s="1" t="s">
        <v>3</v>
      </c>
      <c r="L84" s="1" t="s">
        <v>3</v>
      </c>
      <c r="M84" s="5">
        <v>44581</v>
      </c>
      <c r="N84" s="1"/>
      <c r="O84" s="1"/>
      <c r="P84" s="1"/>
      <c r="Q84" s="1"/>
      <c r="R84" s="1" t="s">
        <v>354</v>
      </c>
      <c r="S84" s="4">
        <v>1</v>
      </c>
      <c r="T84" s="7">
        <v>22400</v>
      </c>
      <c r="U84" s="1" t="s">
        <v>262</v>
      </c>
      <c r="V84" s="1">
        <v>280</v>
      </c>
      <c r="W84" s="7">
        <v>80</v>
      </c>
      <c r="X84" s="1" t="s">
        <v>365</v>
      </c>
      <c r="Y84" s="1" t="s">
        <v>369</v>
      </c>
      <c r="Z84" s="1" t="s">
        <v>175</v>
      </c>
      <c r="AA84" s="1" t="s">
        <v>265</v>
      </c>
      <c r="AB84" s="1" t="s">
        <v>198</v>
      </c>
      <c r="AC84" s="1" t="s">
        <v>265</v>
      </c>
      <c r="AD84" s="7">
        <v>22400</v>
      </c>
      <c r="AE84" s="7">
        <v>80</v>
      </c>
      <c r="AF84" s="1"/>
      <c r="AG84" s="1"/>
      <c r="AH84" s="1"/>
      <c r="AI84" s="1" t="s">
        <v>307</v>
      </c>
      <c r="AJ84" s="1" t="s">
        <v>99</v>
      </c>
      <c r="AK84" s="1"/>
      <c r="AL84" s="1"/>
      <c r="AM84" s="1"/>
      <c r="AN84" s="2"/>
      <c r="AO84" s="1"/>
      <c r="AP84" s="1"/>
      <c r="AQ84" s="1"/>
      <c r="AR84" s="1" t="s">
        <v>360</v>
      </c>
      <c r="AS84" s="6">
        <v>44581.63671843888</v>
      </c>
      <c r="AT84" s="1" t="s">
        <v>23</v>
      </c>
      <c r="AU84" s="7">
        <v>22400</v>
      </c>
      <c r="AV84" s="5">
        <v>44565</v>
      </c>
      <c r="AW84" s="5">
        <v>44926</v>
      </c>
      <c r="AX84" s="5">
        <v>44581</v>
      </c>
      <c r="AY84" s="5">
        <v>44581</v>
      </c>
      <c r="AZ84" s="6">
        <v>44926</v>
      </c>
      <c r="BA84" s="1" t="s">
        <v>372</v>
      </c>
      <c r="BB84" s="1" t="s">
        <v>1</v>
      </c>
    </row>
    <row r="85" spans="1:54" x14ac:dyDescent="0.25">
      <c r="A85" s="4">
        <v>180</v>
      </c>
      <c r="B85" s="2" t="str">
        <f>HYPERLINK("https://my.zakupivli.pro/remote/dispatcher/state_purchase_view/34255003", "UA-2022-01-20-008838-b")</f>
        <v>UA-2022-01-20-008838-b</v>
      </c>
      <c r="C85" s="1" t="s">
        <v>181</v>
      </c>
      <c r="D85" s="1" t="s">
        <v>59</v>
      </c>
      <c r="E85" s="1" t="s">
        <v>32</v>
      </c>
      <c r="F85" s="1" t="s">
        <v>227</v>
      </c>
      <c r="G85" s="1" t="s">
        <v>329</v>
      </c>
      <c r="H85" s="1" t="s">
        <v>226</v>
      </c>
      <c r="I85" s="1" t="s">
        <v>71</v>
      </c>
      <c r="J85" s="1" t="s">
        <v>3</v>
      </c>
      <c r="K85" s="1" t="s">
        <v>3</v>
      </c>
      <c r="L85" s="1" t="s">
        <v>3</v>
      </c>
      <c r="M85" s="5">
        <v>44581</v>
      </c>
      <c r="N85" s="1"/>
      <c r="O85" s="1"/>
      <c r="P85" s="1"/>
      <c r="Q85" s="1"/>
      <c r="R85" s="1" t="s">
        <v>354</v>
      </c>
      <c r="S85" s="4">
        <v>1</v>
      </c>
      <c r="T85" s="7">
        <v>357</v>
      </c>
      <c r="U85" s="1" t="s">
        <v>262</v>
      </c>
      <c r="V85" s="1">
        <v>3</v>
      </c>
      <c r="W85" s="7">
        <v>119</v>
      </c>
      <c r="X85" s="1" t="s">
        <v>365</v>
      </c>
      <c r="Y85" s="1" t="s">
        <v>369</v>
      </c>
      <c r="Z85" s="1" t="s">
        <v>175</v>
      </c>
      <c r="AA85" s="1" t="s">
        <v>265</v>
      </c>
      <c r="AB85" s="1" t="s">
        <v>198</v>
      </c>
      <c r="AC85" s="1" t="s">
        <v>265</v>
      </c>
      <c r="AD85" s="7">
        <v>357</v>
      </c>
      <c r="AE85" s="7">
        <v>119</v>
      </c>
      <c r="AF85" s="1"/>
      <c r="AG85" s="1"/>
      <c r="AH85" s="1"/>
      <c r="AI85" s="1" t="s">
        <v>307</v>
      </c>
      <c r="AJ85" s="1" t="s">
        <v>99</v>
      </c>
      <c r="AK85" s="1"/>
      <c r="AL85" s="1"/>
      <c r="AM85" s="1"/>
      <c r="AN85" s="2"/>
      <c r="AO85" s="1"/>
      <c r="AP85" s="1"/>
      <c r="AQ85" s="1"/>
      <c r="AR85" s="1" t="s">
        <v>360</v>
      </c>
      <c r="AS85" s="6">
        <v>44581.628738211504</v>
      </c>
      <c r="AT85" s="1" t="s">
        <v>163</v>
      </c>
      <c r="AU85" s="7">
        <v>357</v>
      </c>
      <c r="AV85" s="5">
        <v>44565</v>
      </c>
      <c r="AW85" s="5">
        <v>44926</v>
      </c>
      <c r="AX85" s="5">
        <v>44581</v>
      </c>
      <c r="AY85" s="5">
        <v>44581</v>
      </c>
      <c r="AZ85" s="6">
        <v>44926</v>
      </c>
      <c r="BA85" s="1" t="s">
        <v>372</v>
      </c>
      <c r="BB85" s="1" t="s">
        <v>1</v>
      </c>
    </row>
    <row r="86" spans="1:54" x14ac:dyDescent="0.25">
      <c r="A86" s="4">
        <v>181</v>
      </c>
      <c r="B86" s="2" t="str">
        <f>HYPERLINK("https://my.zakupivli.pro/remote/dispatcher/state_purchase_view/34252527", "UA-2022-01-20-007703-b")</f>
        <v>UA-2022-01-20-007703-b</v>
      </c>
      <c r="C86" s="1" t="s">
        <v>238</v>
      </c>
      <c r="D86" s="1" t="s">
        <v>59</v>
      </c>
      <c r="E86" s="1" t="s">
        <v>44</v>
      </c>
      <c r="F86" s="1" t="s">
        <v>227</v>
      </c>
      <c r="G86" s="1" t="s">
        <v>329</v>
      </c>
      <c r="H86" s="1" t="s">
        <v>226</v>
      </c>
      <c r="I86" s="1" t="s">
        <v>71</v>
      </c>
      <c r="J86" s="1" t="s">
        <v>3</v>
      </c>
      <c r="K86" s="1" t="s">
        <v>3</v>
      </c>
      <c r="L86" s="1" t="s">
        <v>3</v>
      </c>
      <c r="M86" s="5">
        <v>44581</v>
      </c>
      <c r="N86" s="1"/>
      <c r="O86" s="1"/>
      <c r="P86" s="1"/>
      <c r="Q86" s="1"/>
      <c r="R86" s="1" t="s">
        <v>354</v>
      </c>
      <c r="S86" s="4">
        <v>1</v>
      </c>
      <c r="T86" s="7">
        <v>1392</v>
      </c>
      <c r="U86" s="1" t="s">
        <v>262</v>
      </c>
      <c r="V86" s="1">
        <v>4.8</v>
      </c>
      <c r="W86" s="7">
        <v>290</v>
      </c>
      <c r="X86" s="1" t="s">
        <v>365</v>
      </c>
      <c r="Y86" s="1" t="s">
        <v>369</v>
      </c>
      <c r="Z86" s="1" t="s">
        <v>175</v>
      </c>
      <c r="AA86" s="1" t="s">
        <v>265</v>
      </c>
      <c r="AB86" s="1" t="s">
        <v>198</v>
      </c>
      <c r="AC86" s="1" t="s">
        <v>265</v>
      </c>
      <c r="AD86" s="7">
        <v>1392</v>
      </c>
      <c r="AE86" s="7">
        <v>348</v>
      </c>
      <c r="AF86" s="1"/>
      <c r="AG86" s="1"/>
      <c r="AH86" s="1"/>
      <c r="AI86" s="1" t="s">
        <v>307</v>
      </c>
      <c r="AJ86" s="1" t="s">
        <v>99</v>
      </c>
      <c r="AK86" s="1"/>
      <c r="AL86" s="1"/>
      <c r="AM86" s="1"/>
      <c r="AN86" s="2"/>
      <c r="AO86" s="1"/>
      <c r="AP86" s="1"/>
      <c r="AQ86" s="1"/>
      <c r="AR86" s="1" t="s">
        <v>360</v>
      </c>
      <c r="AS86" s="6">
        <v>44581.608876716818</v>
      </c>
      <c r="AT86" s="1" t="s">
        <v>151</v>
      </c>
      <c r="AU86" s="7">
        <v>1392</v>
      </c>
      <c r="AV86" s="5">
        <v>44565</v>
      </c>
      <c r="AW86" s="5">
        <v>44926</v>
      </c>
      <c r="AX86" s="5">
        <v>44581</v>
      </c>
      <c r="AY86" s="5">
        <v>44581</v>
      </c>
      <c r="AZ86" s="6">
        <v>44926</v>
      </c>
      <c r="BA86" s="1" t="s">
        <v>372</v>
      </c>
      <c r="BB86" s="1" t="s">
        <v>1</v>
      </c>
    </row>
    <row r="87" spans="1:54" x14ac:dyDescent="0.25">
      <c r="A87" s="4">
        <v>182</v>
      </c>
      <c r="B87" s="2" t="str">
        <f>HYPERLINK("https://my.zakupivli.pro/remote/dispatcher/state_purchase_view/34250857", "UA-2022-01-20-007080-b")</f>
        <v>UA-2022-01-20-007080-b</v>
      </c>
      <c r="C87" s="1" t="s">
        <v>309</v>
      </c>
      <c r="D87" s="1" t="s">
        <v>59</v>
      </c>
      <c r="E87" s="1" t="s">
        <v>37</v>
      </c>
      <c r="F87" s="1" t="s">
        <v>227</v>
      </c>
      <c r="G87" s="1" t="s">
        <v>329</v>
      </c>
      <c r="H87" s="1" t="s">
        <v>226</v>
      </c>
      <c r="I87" s="1" t="s">
        <v>71</v>
      </c>
      <c r="J87" s="1" t="s">
        <v>3</v>
      </c>
      <c r="K87" s="1" t="s">
        <v>3</v>
      </c>
      <c r="L87" s="1" t="s">
        <v>3</v>
      </c>
      <c r="M87" s="5">
        <v>44581</v>
      </c>
      <c r="N87" s="1"/>
      <c r="O87" s="1"/>
      <c r="P87" s="1"/>
      <c r="Q87" s="1"/>
      <c r="R87" s="1" t="s">
        <v>354</v>
      </c>
      <c r="S87" s="4">
        <v>1</v>
      </c>
      <c r="T87" s="7">
        <v>4100</v>
      </c>
      <c r="U87" s="1" t="s">
        <v>262</v>
      </c>
      <c r="V87" s="1">
        <v>20</v>
      </c>
      <c r="W87" s="7">
        <v>205</v>
      </c>
      <c r="X87" s="1" t="s">
        <v>365</v>
      </c>
      <c r="Y87" s="1" t="s">
        <v>369</v>
      </c>
      <c r="Z87" s="1" t="s">
        <v>175</v>
      </c>
      <c r="AA87" s="1" t="s">
        <v>265</v>
      </c>
      <c r="AB87" s="1" t="s">
        <v>198</v>
      </c>
      <c r="AC87" s="1" t="s">
        <v>265</v>
      </c>
      <c r="AD87" s="7">
        <v>4100</v>
      </c>
      <c r="AE87" s="7">
        <v>205</v>
      </c>
      <c r="AF87" s="1"/>
      <c r="AG87" s="1"/>
      <c r="AH87" s="1"/>
      <c r="AI87" s="1" t="s">
        <v>307</v>
      </c>
      <c r="AJ87" s="1" t="s">
        <v>99</v>
      </c>
      <c r="AK87" s="1"/>
      <c r="AL87" s="1"/>
      <c r="AM87" s="1"/>
      <c r="AN87" s="2"/>
      <c r="AO87" s="1"/>
      <c r="AP87" s="1"/>
      <c r="AQ87" s="1"/>
      <c r="AR87" s="1" t="s">
        <v>360</v>
      </c>
      <c r="AS87" s="6">
        <v>44581.591937515128</v>
      </c>
      <c r="AT87" s="1" t="s">
        <v>144</v>
      </c>
      <c r="AU87" s="7">
        <v>4100</v>
      </c>
      <c r="AV87" s="5">
        <v>44565</v>
      </c>
      <c r="AW87" s="5">
        <v>44926</v>
      </c>
      <c r="AX87" s="5">
        <v>44581</v>
      </c>
      <c r="AY87" s="5">
        <v>44565</v>
      </c>
      <c r="AZ87" s="6">
        <v>44926</v>
      </c>
      <c r="BA87" s="1" t="s">
        <v>372</v>
      </c>
      <c r="BB87" s="1" t="s">
        <v>1</v>
      </c>
    </row>
    <row r="88" spans="1:54" x14ac:dyDescent="0.25">
      <c r="A88" s="4">
        <v>183</v>
      </c>
      <c r="B88" s="2" t="str">
        <f>HYPERLINK("https://my.zakupivli.pro/remote/dispatcher/state_purchase_view/34247360", "UA-2022-01-20-005683-b")</f>
        <v>UA-2022-01-20-005683-b</v>
      </c>
      <c r="C88" s="1" t="s">
        <v>323</v>
      </c>
      <c r="D88" s="1" t="s">
        <v>59</v>
      </c>
      <c r="E88" s="1" t="s">
        <v>47</v>
      </c>
      <c r="F88" s="1" t="s">
        <v>227</v>
      </c>
      <c r="G88" s="1" t="s">
        <v>329</v>
      </c>
      <c r="H88" s="1" t="s">
        <v>226</v>
      </c>
      <c r="I88" s="1" t="s">
        <v>71</v>
      </c>
      <c r="J88" s="1" t="s">
        <v>3</v>
      </c>
      <c r="K88" s="1" t="s">
        <v>3</v>
      </c>
      <c r="L88" s="1" t="s">
        <v>3</v>
      </c>
      <c r="M88" s="5">
        <v>44581</v>
      </c>
      <c r="N88" s="1"/>
      <c r="O88" s="1"/>
      <c r="P88" s="1"/>
      <c r="Q88" s="1"/>
      <c r="R88" s="1" t="s">
        <v>354</v>
      </c>
      <c r="S88" s="4">
        <v>1</v>
      </c>
      <c r="T88" s="7">
        <v>1638</v>
      </c>
      <c r="U88" s="1" t="s">
        <v>262</v>
      </c>
      <c r="V88" s="1">
        <v>140</v>
      </c>
      <c r="W88" s="7">
        <v>11.7</v>
      </c>
      <c r="X88" s="1" t="s">
        <v>365</v>
      </c>
      <c r="Y88" s="1" t="s">
        <v>369</v>
      </c>
      <c r="Z88" s="1" t="s">
        <v>175</v>
      </c>
      <c r="AA88" s="1" t="s">
        <v>265</v>
      </c>
      <c r="AB88" s="1" t="s">
        <v>198</v>
      </c>
      <c r="AC88" s="1" t="s">
        <v>265</v>
      </c>
      <c r="AD88" s="7">
        <v>1638</v>
      </c>
      <c r="AE88" s="7">
        <v>11.7</v>
      </c>
      <c r="AF88" s="1"/>
      <c r="AG88" s="1"/>
      <c r="AH88" s="1"/>
      <c r="AI88" s="1" t="s">
        <v>307</v>
      </c>
      <c r="AJ88" s="1" t="s">
        <v>99</v>
      </c>
      <c r="AK88" s="1"/>
      <c r="AL88" s="1"/>
      <c r="AM88" s="1"/>
      <c r="AN88" s="2"/>
      <c r="AO88" s="1"/>
      <c r="AP88" s="1"/>
      <c r="AQ88" s="1"/>
      <c r="AR88" s="1" t="s">
        <v>360</v>
      </c>
      <c r="AS88" s="6">
        <v>44581.558947529433</v>
      </c>
      <c r="AT88" s="1" t="s">
        <v>84</v>
      </c>
      <c r="AU88" s="7">
        <v>1638</v>
      </c>
      <c r="AV88" s="5">
        <v>44565</v>
      </c>
      <c r="AW88" s="5">
        <v>44926</v>
      </c>
      <c r="AX88" s="5">
        <v>44581</v>
      </c>
      <c r="AY88" s="5">
        <v>44581</v>
      </c>
      <c r="AZ88" s="6">
        <v>44926</v>
      </c>
      <c r="BA88" s="1" t="s">
        <v>372</v>
      </c>
      <c r="BB88" s="1" t="s">
        <v>1</v>
      </c>
    </row>
    <row r="89" spans="1:54" x14ac:dyDescent="0.25">
      <c r="A89" s="4">
        <v>184</v>
      </c>
      <c r="B89" s="2" t="str">
        <f>HYPERLINK("https://my.zakupivli.pro/remote/dispatcher/state_purchase_view/34246207", "UA-2022-01-20-005247-b")</f>
        <v>UA-2022-01-20-005247-b</v>
      </c>
      <c r="C89" s="1" t="s">
        <v>239</v>
      </c>
      <c r="D89" s="1" t="s">
        <v>59</v>
      </c>
      <c r="E89" s="1" t="s">
        <v>38</v>
      </c>
      <c r="F89" s="1" t="s">
        <v>227</v>
      </c>
      <c r="G89" s="1" t="s">
        <v>329</v>
      </c>
      <c r="H89" s="1" t="s">
        <v>226</v>
      </c>
      <c r="I89" s="1" t="s">
        <v>71</v>
      </c>
      <c r="J89" s="1" t="s">
        <v>3</v>
      </c>
      <c r="K89" s="1" t="s">
        <v>3</v>
      </c>
      <c r="L89" s="1" t="s">
        <v>3</v>
      </c>
      <c r="M89" s="5">
        <v>44581</v>
      </c>
      <c r="N89" s="1"/>
      <c r="O89" s="1"/>
      <c r="P89" s="1"/>
      <c r="Q89" s="1"/>
      <c r="R89" s="1" t="s">
        <v>354</v>
      </c>
      <c r="S89" s="4">
        <v>1</v>
      </c>
      <c r="T89" s="7">
        <v>9600</v>
      </c>
      <c r="U89" s="1" t="s">
        <v>262</v>
      </c>
      <c r="V89" s="1">
        <v>500</v>
      </c>
      <c r="W89" s="7">
        <v>19.2</v>
      </c>
      <c r="X89" s="1" t="s">
        <v>375</v>
      </c>
      <c r="Y89" s="1" t="s">
        <v>369</v>
      </c>
      <c r="Z89" s="1" t="s">
        <v>175</v>
      </c>
      <c r="AA89" s="1" t="s">
        <v>265</v>
      </c>
      <c r="AB89" s="1" t="s">
        <v>198</v>
      </c>
      <c r="AC89" s="1" t="s">
        <v>265</v>
      </c>
      <c r="AD89" s="7">
        <v>9600</v>
      </c>
      <c r="AE89" s="7">
        <v>19.2</v>
      </c>
      <c r="AF89" s="1"/>
      <c r="AG89" s="1"/>
      <c r="AH89" s="1"/>
      <c r="AI89" s="1" t="s">
        <v>307</v>
      </c>
      <c r="AJ89" s="1" t="s">
        <v>99</v>
      </c>
      <c r="AK89" s="1"/>
      <c r="AL89" s="1"/>
      <c r="AM89" s="1"/>
      <c r="AN89" s="2"/>
      <c r="AO89" s="1"/>
      <c r="AP89" s="1"/>
      <c r="AQ89" s="1"/>
      <c r="AR89" s="1" t="s">
        <v>360</v>
      </c>
      <c r="AS89" s="6">
        <v>44581.551155300243</v>
      </c>
      <c r="AT89" s="1" t="s">
        <v>56</v>
      </c>
      <c r="AU89" s="7">
        <v>9600</v>
      </c>
      <c r="AV89" s="5">
        <v>44565</v>
      </c>
      <c r="AW89" s="5">
        <v>44926</v>
      </c>
      <c r="AX89" s="5">
        <v>44581</v>
      </c>
      <c r="AY89" s="5">
        <v>44581</v>
      </c>
      <c r="AZ89" s="6">
        <v>44926</v>
      </c>
      <c r="BA89" s="1" t="s">
        <v>372</v>
      </c>
      <c r="BB89" s="1" t="s">
        <v>1</v>
      </c>
    </row>
    <row r="90" spans="1:54" x14ac:dyDescent="0.25">
      <c r="A90" s="4">
        <v>185</v>
      </c>
      <c r="B90" s="2" t="str">
        <f>HYPERLINK("https://my.zakupivli.pro/remote/dispatcher/state_purchase_view/34235820", "UA-2022-01-20-001805-b")</f>
        <v>UA-2022-01-20-001805-b</v>
      </c>
      <c r="C90" s="1" t="s">
        <v>284</v>
      </c>
      <c r="D90" s="1" t="s">
        <v>59</v>
      </c>
      <c r="E90" s="1" t="s">
        <v>140</v>
      </c>
      <c r="F90" s="1" t="s">
        <v>227</v>
      </c>
      <c r="G90" s="1" t="s">
        <v>329</v>
      </c>
      <c r="H90" s="1" t="s">
        <v>226</v>
      </c>
      <c r="I90" s="1" t="s">
        <v>71</v>
      </c>
      <c r="J90" s="1" t="s">
        <v>3</v>
      </c>
      <c r="K90" s="1" t="s">
        <v>3</v>
      </c>
      <c r="L90" s="1" t="s">
        <v>3</v>
      </c>
      <c r="M90" s="5">
        <v>44581</v>
      </c>
      <c r="N90" s="1"/>
      <c r="O90" s="1"/>
      <c r="P90" s="1"/>
      <c r="Q90" s="1"/>
      <c r="R90" s="1" t="s">
        <v>354</v>
      </c>
      <c r="S90" s="4">
        <v>1</v>
      </c>
      <c r="T90" s="7">
        <v>94302</v>
      </c>
      <c r="U90" s="1" t="s">
        <v>262</v>
      </c>
      <c r="V90" s="1">
        <v>50700</v>
      </c>
      <c r="W90" s="7">
        <v>1.86</v>
      </c>
      <c r="X90" s="1" t="s">
        <v>243</v>
      </c>
      <c r="Y90" s="1" t="s">
        <v>369</v>
      </c>
      <c r="Z90" s="1" t="s">
        <v>175</v>
      </c>
      <c r="AA90" s="1" t="s">
        <v>329</v>
      </c>
      <c r="AB90" s="1" t="s">
        <v>198</v>
      </c>
      <c r="AC90" s="1" t="s">
        <v>265</v>
      </c>
      <c r="AD90" s="7">
        <v>94302</v>
      </c>
      <c r="AE90" s="7">
        <v>1.86</v>
      </c>
      <c r="AF90" s="1"/>
      <c r="AG90" s="1"/>
      <c r="AH90" s="1"/>
      <c r="AI90" s="1" t="s">
        <v>276</v>
      </c>
      <c r="AJ90" s="1" t="s">
        <v>67</v>
      </c>
      <c r="AK90" s="1"/>
      <c r="AL90" s="1"/>
      <c r="AM90" s="1"/>
      <c r="AN90" s="2"/>
      <c r="AO90" s="1"/>
      <c r="AP90" s="1"/>
      <c r="AQ90" s="1"/>
      <c r="AR90" s="1" t="s">
        <v>360</v>
      </c>
      <c r="AS90" s="6">
        <v>44581.43312218543</v>
      </c>
      <c r="AT90" s="1" t="s">
        <v>129</v>
      </c>
      <c r="AU90" s="7">
        <v>94302</v>
      </c>
      <c r="AV90" s="5">
        <v>44562</v>
      </c>
      <c r="AW90" s="5">
        <v>44926</v>
      </c>
      <c r="AX90" s="5">
        <v>44580</v>
      </c>
      <c r="AY90" s="5">
        <v>44580</v>
      </c>
      <c r="AZ90" s="6">
        <v>44926</v>
      </c>
      <c r="BA90" s="1" t="s">
        <v>372</v>
      </c>
      <c r="BB90" s="1" t="s">
        <v>1</v>
      </c>
    </row>
    <row r="91" spans="1:54" x14ac:dyDescent="0.25">
      <c r="A91" s="4">
        <v>186</v>
      </c>
      <c r="B91" s="2" t="str">
        <f>HYPERLINK("https://my.zakupivli.pro/remote/dispatcher/state_purchase_view/33986089", "UA-2022-01-10-004435-c")</f>
        <v>UA-2022-01-10-004435-c</v>
      </c>
      <c r="C91" s="1" t="s">
        <v>277</v>
      </c>
      <c r="D91" s="1" t="s">
        <v>59</v>
      </c>
      <c r="E91" s="1" t="s">
        <v>14</v>
      </c>
      <c r="F91" s="1" t="s">
        <v>278</v>
      </c>
      <c r="G91" s="1" t="s">
        <v>329</v>
      </c>
      <c r="H91" s="1" t="s">
        <v>226</v>
      </c>
      <c r="I91" s="1" t="s">
        <v>71</v>
      </c>
      <c r="J91" s="1" t="s">
        <v>3</v>
      </c>
      <c r="K91" s="1" t="s">
        <v>3</v>
      </c>
      <c r="L91" s="1" t="s">
        <v>3</v>
      </c>
      <c r="M91" s="5">
        <v>44571</v>
      </c>
      <c r="N91" s="1"/>
      <c r="O91" s="1"/>
      <c r="P91" s="1"/>
      <c r="Q91" s="1"/>
      <c r="R91" s="1" t="s">
        <v>354</v>
      </c>
      <c r="S91" s="4">
        <v>1</v>
      </c>
      <c r="T91" s="7">
        <v>855471.66</v>
      </c>
      <c r="U91" s="1" t="s">
        <v>262</v>
      </c>
      <c r="V91" s="1">
        <v>188.57900000000001</v>
      </c>
      <c r="W91" s="7">
        <v>4536.41</v>
      </c>
      <c r="X91" s="1" t="s">
        <v>358</v>
      </c>
      <c r="Y91" s="1" t="s">
        <v>369</v>
      </c>
      <c r="Z91" s="1" t="s">
        <v>175</v>
      </c>
      <c r="AA91" s="1" t="s">
        <v>329</v>
      </c>
      <c r="AB91" s="1" t="s">
        <v>198</v>
      </c>
      <c r="AC91" s="1" t="s">
        <v>265</v>
      </c>
      <c r="AD91" s="7">
        <v>855471.66</v>
      </c>
      <c r="AE91" s="7">
        <v>4550.3811702127659</v>
      </c>
      <c r="AF91" s="1"/>
      <c r="AG91" s="1"/>
      <c r="AH91" s="1"/>
      <c r="AI91" s="1" t="s">
        <v>234</v>
      </c>
      <c r="AJ91" s="1" t="s">
        <v>4</v>
      </c>
      <c r="AK91" s="1"/>
      <c r="AL91" s="1"/>
      <c r="AM91" s="1"/>
      <c r="AN91" s="2"/>
      <c r="AO91" s="1"/>
      <c r="AP91" s="5">
        <v>44577</v>
      </c>
      <c r="AQ91" s="5">
        <v>44592</v>
      </c>
      <c r="AR91" s="1" t="s">
        <v>360</v>
      </c>
      <c r="AS91" s="6">
        <v>44578.585083069476</v>
      </c>
      <c r="AT91" s="1" t="s">
        <v>125</v>
      </c>
      <c r="AU91" s="7">
        <v>855471.66</v>
      </c>
      <c r="AV91" s="5">
        <v>44562</v>
      </c>
      <c r="AW91" s="5">
        <v>44926</v>
      </c>
      <c r="AX91" s="5">
        <v>44578</v>
      </c>
      <c r="AY91" s="5">
        <v>44578</v>
      </c>
      <c r="AZ91" s="6">
        <v>44926</v>
      </c>
      <c r="BA91" s="1" t="s">
        <v>372</v>
      </c>
      <c r="BB91" s="1" t="s">
        <v>1</v>
      </c>
    </row>
  </sheetData>
  <autoFilter ref="A5:BB91"/>
  <hyperlinks>
    <hyperlink ref="A2" r:id="rId1" display="mailto:report-feedback@zakupivli.pro"/>
    <hyperlink ref="B6" r:id="rId2" display="https://my.zakupivli.pro/remote/dispatcher/state_purchase_view/39090016"/>
    <hyperlink ref="B7" r:id="rId3" display="https://my.zakupivli.pro/remote/dispatcher/state_purchase_view/38686510"/>
    <hyperlink ref="B8" r:id="rId4" display="https://my.zakupivli.pro/remote/dispatcher/state_purchase_view/38593878"/>
    <hyperlink ref="B9" r:id="rId5" display="https://my.zakupivli.pro/remote/dispatcher/state_purchase_view/38316598"/>
    <hyperlink ref="B10" r:id="rId6" display="https://my.zakupivli.pro/remote/dispatcher/state_purchase_view/38292218"/>
    <hyperlink ref="B11" r:id="rId7" display="https://my.zakupivli.pro/remote/dispatcher/state_purchase_view/38113970"/>
    <hyperlink ref="B12" r:id="rId8" display="https://my.zakupivli.pro/remote/dispatcher/state_purchase_view/37955861"/>
    <hyperlink ref="B13" r:id="rId9" display="https://my.zakupivli.pro/remote/dispatcher/state_purchase_view/37863172"/>
    <hyperlink ref="B14" r:id="rId10" display="https://my.zakupivli.pro/remote/dispatcher/state_purchase_view/37734503"/>
    <hyperlink ref="B15" r:id="rId11" display="https://my.zakupivli.pro/remote/dispatcher/state_purchase_view/37634568"/>
    <hyperlink ref="B16" r:id="rId12" display="https://my.zakupivli.pro/remote/dispatcher/state_purchase_view/37417969"/>
    <hyperlink ref="B17" r:id="rId13" display="https://my.zakupivli.pro/remote/dispatcher/state_purchase_view/37385806"/>
    <hyperlink ref="B18" r:id="rId14" display="https://my.zakupivli.pro/remote/dispatcher/state_purchase_view/37290978"/>
    <hyperlink ref="B19" r:id="rId15" display="https://my.zakupivli.pro/remote/dispatcher/state_purchase_view/37288369"/>
    <hyperlink ref="B20" r:id="rId16" display="https://my.zakupivli.pro/remote/dispatcher/state_purchase_view/37287928"/>
    <hyperlink ref="B21" r:id="rId17" display="https://my.zakupivli.pro/remote/dispatcher/state_purchase_view/37287601"/>
    <hyperlink ref="B22" r:id="rId18" display="https://my.zakupivli.pro/remote/dispatcher/state_purchase_view/37287334"/>
    <hyperlink ref="B23" r:id="rId19" display="https://my.zakupivli.pro/remote/dispatcher/state_purchase_view/37286816"/>
    <hyperlink ref="B24" r:id="rId20" display="https://my.zakupivli.pro/remote/dispatcher/state_purchase_view/37286180"/>
    <hyperlink ref="B25" r:id="rId21" display="https://my.zakupivli.pro/remote/dispatcher/state_purchase_view/37284720"/>
    <hyperlink ref="B26" r:id="rId22" display="https://my.zakupivli.pro/remote/dispatcher/state_purchase_view/37263780"/>
    <hyperlink ref="B27" r:id="rId23" display="https://my.zakupivli.pro/remote/dispatcher/state_purchase_view/37263116"/>
    <hyperlink ref="B28" r:id="rId24" display="https://my.zakupivli.pro/remote/dispatcher/state_purchase_view/37262147"/>
    <hyperlink ref="B29" r:id="rId25" display="https://my.zakupivli.pro/remote/dispatcher/state_purchase_view/37260180"/>
    <hyperlink ref="B30" r:id="rId26" display="https://my.zakupivli.pro/remote/dispatcher/state_purchase_view/37259756"/>
    <hyperlink ref="B31" r:id="rId27" display="https://my.zakupivli.pro/remote/dispatcher/state_purchase_view/37256444"/>
    <hyperlink ref="B32" r:id="rId28" display="https://my.zakupivli.pro/remote/dispatcher/state_purchase_view/37256033"/>
    <hyperlink ref="B33" r:id="rId29" display="https://my.zakupivli.pro/remote/dispatcher/state_purchase_view/37255773"/>
    <hyperlink ref="B34" r:id="rId30" display="https://my.zakupivli.pro/remote/dispatcher/state_purchase_view/37255289"/>
    <hyperlink ref="B35" r:id="rId31" display="https://my.zakupivli.pro/remote/dispatcher/state_purchase_view/37254952"/>
    <hyperlink ref="B36" r:id="rId32" display="https://my.zakupivli.pro/remote/dispatcher/state_purchase_view/37252861"/>
    <hyperlink ref="B37" r:id="rId33" display="https://my.zakupivli.pro/remote/dispatcher/state_purchase_view/37251030"/>
    <hyperlink ref="B38" r:id="rId34" display="https://my.zakupivli.pro/remote/dispatcher/state_purchase_view/37250297"/>
    <hyperlink ref="B39" r:id="rId35" display="https://my.zakupivli.pro/remote/dispatcher/state_purchase_view/36992218"/>
    <hyperlink ref="B40" r:id="rId36" display="https://my.zakupivli.pro/remote/dispatcher/state_purchase_view/36986653"/>
    <hyperlink ref="AN40" r:id="rId37" display="https://auctions.prozorro.gov.ua/tenders/fdc1dd54a9994869a3550bd0d71bea12"/>
    <hyperlink ref="B41" r:id="rId38" display="https://my.zakupivli.pro/remote/dispatcher/state_purchase_view/36891366"/>
    <hyperlink ref="B42" r:id="rId39" display="https://my.zakupivli.pro/remote/dispatcher/state_purchase_view/36774813"/>
    <hyperlink ref="B43" r:id="rId40" display="https://my.zakupivli.pro/remote/dispatcher/state_purchase_view/35499748"/>
    <hyperlink ref="B44" r:id="rId41" display="https://my.zakupivli.pro/remote/dispatcher/state_purchase_view/35267250"/>
    <hyperlink ref="B45" r:id="rId42" display="https://my.zakupivli.pro/remote/dispatcher/state_purchase_view/35226267"/>
    <hyperlink ref="B46" r:id="rId43" display="https://my.zakupivli.pro/remote/dispatcher/state_purchase_view/35225113"/>
    <hyperlink ref="B47" r:id="rId44" display="https://my.zakupivli.pro/remote/dispatcher/state_purchase_view/35222458"/>
    <hyperlink ref="B48" r:id="rId45" display="https://my.zakupivli.pro/remote/dispatcher/state_purchase_view/34880681"/>
    <hyperlink ref="B49" r:id="rId46" display="https://my.zakupivli.pro/remote/dispatcher/state_purchase_view/34786441"/>
    <hyperlink ref="B50" r:id="rId47" display="https://my.zakupivli.pro/remote/dispatcher/state_purchase_view/34782419"/>
    <hyperlink ref="B51" r:id="rId48" display="https://my.zakupivli.pro/remote/dispatcher/state_purchase_view/34779131"/>
    <hyperlink ref="B52" r:id="rId49" display="https://my.zakupivli.pro/remote/dispatcher/state_purchase_view/34689758"/>
    <hyperlink ref="B53" r:id="rId50" display="https://my.zakupivli.pro/remote/dispatcher/state_purchase_view/34688284"/>
    <hyperlink ref="B54" r:id="rId51" display="https://my.zakupivli.pro/remote/dispatcher/state_purchase_view/34687361"/>
    <hyperlink ref="B55" r:id="rId52" display="https://my.zakupivli.pro/remote/dispatcher/state_purchase_view/34686639"/>
    <hyperlink ref="B56" r:id="rId53" display="https://my.zakupivli.pro/remote/dispatcher/state_purchase_view/34674343"/>
    <hyperlink ref="B57" r:id="rId54" display="https://my.zakupivli.pro/remote/dispatcher/state_purchase_view/34673510"/>
    <hyperlink ref="B58" r:id="rId55" display="https://my.zakupivli.pro/remote/dispatcher/state_purchase_view/34672831"/>
    <hyperlink ref="B59" r:id="rId56" display="https://my.zakupivli.pro/remote/dispatcher/state_purchase_view/34671053"/>
    <hyperlink ref="B60" r:id="rId57" display="https://my.zakupivli.pro/remote/dispatcher/state_purchase_view/34669309"/>
    <hyperlink ref="B61" r:id="rId58" display="https://my.zakupivli.pro/remote/dispatcher/state_purchase_view/34369711"/>
    <hyperlink ref="B62" r:id="rId59" display="https://my.zakupivli.pro/remote/dispatcher/state_purchase_view/34364302"/>
    <hyperlink ref="B63" r:id="rId60" display="https://my.zakupivli.pro/remote/dispatcher/state_purchase_view/34360253"/>
    <hyperlink ref="B64" r:id="rId61" display="https://my.zakupivli.pro/remote/dispatcher/state_purchase_view/34357779"/>
    <hyperlink ref="B65" r:id="rId62" display="https://my.zakupivli.pro/remote/dispatcher/state_purchase_view/34355291"/>
    <hyperlink ref="B66" r:id="rId63" display="https://my.zakupivli.pro/remote/dispatcher/state_purchase_view/34354272"/>
    <hyperlink ref="B67" r:id="rId64" display="https://my.zakupivli.pro/remote/dispatcher/state_purchase_view/34351228"/>
    <hyperlink ref="B68" r:id="rId65" display="https://my.zakupivli.pro/remote/dispatcher/state_purchase_view/34347880"/>
    <hyperlink ref="B69" r:id="rId66" display="https://my.zakupivli.pro/remote/dispatcher/state_purchase_view/34346321"/>
    <hyperlink ref="B70" r:id="rId67" display="https://my.zakupivli.pro/remote/dispatcher/state_purchase_view/34344172"/>
    <hyperlink ref="B71" r:id="rId68" display="https://my.zakupivli.pro/remote/dispatcher/state_purchase_view/34343042"/>
    <hyperlink ref="B72" r:id="rId69" display="https://my.zakupivli.pro/remote/dispatcher/state_purchase_view/34341183"/>
    <hyperlink ref="B73" r:id="rId70" display="https://my.zakupivli.pro/remote/dispatcher/state_purchase_view/34339360"/>
    <hyperlink ref="B74" r:id="rId71" display="https://my.zakupivli.pro/remote/dispatcher/state_purchase_view/34338704"/>
    <hyperlink ref="B75" r:id="rId72" display="https://my.zakupivli.pro/remote/dispatcher/state_purchase_view/34268030"/>
    <hyperlink ref="B76" r:id="rId73" display="https://my.zakupivli.pro/remote/dispatcher/state_purchase_view/34267209"/>
    <hyperlink ref="B77" r:id="rId74" display="https://my.zakupivli.pro/remote/dispatcher/state_purchase_view/34266174"/>
    <hyperlink ref="B78" r:id="rId75" display="https://my.zakupivli.pro/remote/dispatcher/state_purchase_view/34265588"/>
    <hyperlink ref="B79" r:id="rId76" display="https://my.zakupivli.pro/remote/dispatcher/state_purchase_view/34263472"/>
    <hyperlink ref="B80" r:id="rId77" display="https://my.zakupivli.pro/remote/dispatcher/state_purchase_view/34262505"/>
    <hyperlink ref="B81" r:id="rId78" display="https://my.zakupivli.pro/remote/dispatcher/state_purchase_view/34260080"/>
    <hyperlink ref="B82" r:id="rId79" display="https://my.zakupivli.pro/remote/dispatcher/state_purchase_view/34258746"/>
    <hyperlink ref="B83" r:id="rId80" display="https://my.zakupivli.pro/remote/dispatcher/state_purchase_view/34257939"/>
    <hyperlink ref="B84" r:id="rId81" display="https://my.zakupivli.pro/remote/dispatcher/state_purchase_view/34256594"/>
    <hyperlink ref="B85" r:id="rId82" display="https://my.zakupivli.pro/remote/dispatcher/state_purchase_view/34255003"/>
    <hyperlink ref="B86" r:id="rId83" display="https://my.zakupivli.pro/remote/dispatcher/state_purchase_view/34252527"/>
    <hyperlink ref="B87" r:id="rId84" display="https://my.zakupivli.pro/remote/dispatcher/state_purchase_view/34250857"/>
    <hyperlink ref="B88" r:id="rId85" display="https://my.zakupivli.pro/remote/dispatcher/state_purchase_view/34247360"/>
    <hyperlink ref="B89" r:id="rId86" display="https://my.zakupivli.pro/remote/dispatcher/state_purchase_view/34246207"/>
    <hyperlink ref="B90" r:id="rId87" display="https://my.zakupivli.pro/remote/dispatcher/state_purchase_view/34235820"/>
    <hyperlink ref="B91" r:id="rId88" display="https://my.zakupivli.pro/remote/dispatcher/state_purchase_view/33986089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Unknown</dc:creator>
  <cp:lastModifiedBy>User</cp:lastModifiedBy>
  <dcterms:created xsi:type="dcterms:W3CDTF">2023-12-21T09:01:35Z</dcterms:created>
  <dcterms:modified xsi:type="dcterms:W3CDTF">2023-12-21T08:01:21Z</dcterms:modified>
</cp:coreProperties>
</file>